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1640" windowHeight="8700" activeTab="2"/>
  </bookViews>
  <sheets>
    <sheet name="Tính VT Han" sheetId="9" r:id="rId1"/>
    <sheet name="Tinh VT Nguoi" sheetId="11" r:id="rId2"/>
    <sheet name="Tinh VT N-H" sheetId="13" r:id="rId3"/>
    <sheet name="VT NL" sheetId="8" r:id="rId4"/>
    <sheet name="VT Oto" sheetId="12" r:id="rId5"/>
    <sheet name="VT CK" sheetId="4" r:id="rId6"/>
    <sheet name="De Nghi" sheetId="10" r:id="rId7"/>
    <sheet name="KL Rieng Thep" sheetId="15" r:id="rId8"/>
  </sheets>
  <calcPr calcId="152511"/>
</workbook>
</file>

<file path=xl/calcChain.xml><?xml version="1.0" encoding="utf-8"?>
<calcChain xmlns="http://schemas.openxmlformats.org/spreadsheetml/2006/main">
  <c r="R23" i="4" l="1"/>
  <c r="R22" i="4"/>
  <c r="R24" i="4" s="1"/>
  <c r="R21" i="4"/>
  <c r="Q14" i="8"/>
  <c r="R13" i="8"/>
  <c r="R14" i="8" s="1"/>
  <c r="Q18" i="12"/>
  <c r="R18" i="12" s="1"/>
  <c r="R17" i="12"/>
  <c r="R19" i="4"/>
  <c r="Q19" i="4"/>
  <c r="R18" i="4"/>
  <c r="H9" i="8" l="1"/>
  <c r="D9" i="8"/>
  <c r="E46" i="8"/>
  <c r="H46" i="8" s="1"/>
  <c r="I46" i="8" s="1"/>
  <c r="E44" i="8"/>
  <c r="H44" i="8" s="1"/>
  <c r="I44" i="8" s="1"/>
  <c r="E39" i="8"/>
  <c r="H39" i="8" s="1"/>
  <c r="I39" i="8" s="1"/>
  <c r="E29" i="8"/>
  <c r="H29" i="8" s="1"/>
  <c r="I29" i="8" s="1"/>
  <c r="E28" i="8"/>
  <c r="H28" i="8" s="1"/>
  <c r="I28" i="8" s="1"/>
  <c r="E27" i="8"/>
  <c r="H27" i="8" s="1"/>
  <c r="I27" i="8" s="1"/>
  <c r="E26" i="8"/>
  <c r="H26" i="8" s="1"/>
  <c r="I26" i="8" s="1"/>
  <c r="E25" i="8"/>
  <c r="H25" i="8" s="1"/>
  <c r="I25" i="8" s="1"/>
  <c r="E24" i="8"/>
  <c r="H24" i="8" s="1"/>
  <c r="I24" i="8" s="1"/>
  <c r="E23" i="8"/>
  <c r="H23" i="8" s="1"/>
  <c r="I23" i="8" s="1"/>
  <c r="E22" i="8"/>
  <c r="H22" i="8" s="1"/>
  <c r="I22" i="8" s="1"/>
  <c r="E21" i="8"/>
  <c r="H21" i="8" s="1"/>
  <c r="I21" i="8" s="1"/>
  <c r="E20" i="8"/>
  <c r="H20" i="8" s="1"/>
  <c r="I20" i="8" s="1"/>
  <c r="E19" i="8"/>
  <c r="H19" i="8" s="1"/>
  <c r="I19" i="8" s="1"/>
  <c r="S23" i="8"/>
  <c r="P23" i="8"/>
  <c r="E18" i="8"/>
  <c r="H18" i="8" s="1"/>
  <c r="I18" i="8" s="1"/>
  <c r="E17" i="8"/>
  <c r="H17" i="8" s="1"/>
  <c r="I17" i="8" s="1"/>
  <c r="H10" i="8"/>
  <c r="D14" i="4"/>
  <c r="H14" i="4"/>
  <c r="H13" i="4"/>
  <c r="D13" i="4"/>
  <c r="E42" i="8" l="1"/>
  <c r="H42" i="8" s="1"/>
  <c r="I42" i="8" s="1"/>
  <c r="E40" i="8"/>
  <c r="H40" i="8" s="1"/>
  <c r="I40" i="8" s="1"/>
  <c r="E38" i="8"/>
  <c r="H38" i="8" s="1"/>
  <c r="I38" i="8" s="1"/>
  <c r="E36" i="8"/>
  <c r="H36" i="8" s="1"/>
  <c r="I36" i="8" s="1"/>
  <c r="E34" i="8"/>
  <c r="H34" i="8" s="1"/>
  <c r="I34" i="8" s="1"/>
  <c r="E32" i="8"/>
  <c r="H32" i="8" s="1"/>
  <c r="I32" i="8" s="1"/>
  <c r="E30" i="8"/>
  <c r="H30" i="8" s="1"/>
  <c r="I30" i="8" s="1"/>
  <c r="E15" i="8"/>
  <c r="H15" i="8" s="1"/>
  <c r="E14" i="8"/>
  <c r="H14" i="8" s="1"/>
  <c r="I14" i="8" s="1"/>
  <c r="E45" i="8"/>
  <c r="H45" i="8" s="1"/>
  <c r="I45" i="8" s="1"/>
  <c r="E43" i="8"/>
  <c r="H43" i="8" s="1"/>
  <c r="I43" i="8" s="1"/>
  <c r="E41" i="8"/>
  <c r="H41" i="8" s="1"/>
  <c r="I41" i="8" s="1"/>
  <c r="E37" i="8"/>
  <c r="H37" i="8" s="1"/>
  <c r="I37" i="8" s="1"/>
  <c r="E35" i="8"/>
  <c r="H35" i="8" s="1"/>
  <c r="I35" i="8" s="1"/>
  <c r="E33" i="8"/>
  <c r="H33" i="8" s="1"/>
  <c r="I33" i="8" s="1"/>
  <c r="E31" i="8"/>
  <c r="H31" i="8" s="1"/>
  <c r="I31" i="8" s="1"/>
  <c r="E16" i="8"/>
  <c r="H16" i="8" s="1"/>
  <c r="I15" i="8" l="1"/>
  <c r="K15" i="8" s="1"/>
  <c r="I16" i="8"/>
  <c r="K16" i="8" s="1"/>
  <c r="H10" i="4"/>
  <c r="H11" i="4"/>
  <c r="H12" i="4"/>
  <c r="H9" i="4"/>
  <c r="H15" i="4" s="1"/>
  <c r="D10" i="4"/>
  <c r="D11" i="4"/>
  <c r="D12" i="4"/>
  <c r="D9" i="4"/>
  <c r="E55" i="4"/>
  <c r="H55" i="4" s="1"/>
  <c r="I55" i="4" s="1"/>
  <c r="E53" i="4"/>
  <c r="H53" i="4" s="1"/>
  <c r="I53" i="4" s="1"/>
  <c r="E48" i="4"/>
  <c r="H48" i="4" s="1"/>
  <c r="I48" i="4" s="1"/>
  <c r="E38" i="4"/>
  <c r="H38" i="4" s="1"/>
  <c r="H37" i="4"/>
  <c r="I37" i="4" s="1"/>
  <c r="E36" i="4"/>
  <c r="H36" i="4" s="1"/>
  <c r="I36" i="4" s="1"/>
  <c r="S35" i="4"/>
  <c r="P35" i="4"/>
  <c r="E35" i="4"/>
  <c r="H35" i="4" s="1"/>
  <c r="H34" i="4"/>
  <c r="I34" i="4" s="1"/>
  <c r="E33" i="4"/>
  <c r="H33" i="4" s="1"/>
  <c r="I33" i="4" s="1"/>
  <c r="E32" i="4"/>
  <c r="H32" i="4" s="1"/>
  <c r="I32" i="4" s="1"/>
  <c r="H31" i="4"/>
  <c r="I31" i="4" s="1"/>
  <c r="E30" i="4"/>
  <c r="H30" i="4" s="1"/>
  <c r="I30" i="4" s="1"/>
  <c r="H29" i="4"/>
  <c r="I29" i="4" s="1"/>
  <c r="E28" i="4"/>
  <c r="H28" i="4" s="1"/>
  <c r="I28" i="4" s="1"/>
  <c r="E27" i="4"/>
  <c r="H27" i="4" s="1"/>
  <c r="I27" i="4" s="1"/>
  <c r="E26" i="4"/>
  <c r="H26" i="4" s="1"/>
  <c r="I26" i="4" s="1"/>
  <c r="E25" i="4"/>
  <c r="H25" i="4" s="1"/>
  <c r="I25" i="4" s="1"/>
  <c r="E24" i="4"/>
  <c r="H24" i="4" s="1"/>
  <c r="E23" i="4"/>
  <c r="H23" i="4" s="1"/>
  <c r="I23" i="4" s="1"/>
  <c r="E22" i="4"/>
  <c r="H22" i="4" s="1"/>
  <c r="E26" i="12"/>
  <c r="E21" i="4" l="1"/>
  <c r="H21" i="4" s="1"/>
  <c r="K21" i="4" s="1"/>
  <c r="E19" i="4"/>
  <c r="H19" i="4" s="1"/>
  <c r="E54" i="4"/>
  <c r="H54" i="4" s="1"/>
  <c r="I54" i="4" s="1"/>
  <c r="E52" i="4"/>
  <c r="H52" i="4" s="1"/>
  <c r="I52" i="4" s="1"/>
  <c r="E51" i="4"/>
  <c r="H51" i="4" s="1"/>
  <c r="I51" i="4" s="1"/>
  <c r="E50" i="4"/>
  <c r="H50" i="4" s="1"/>
  <c r="I50" i="4" s="1"/>
  <c r="E49" i="4"/>
  <c r="H49" i="4" s="1"/>
  <c r="I49" i="4" s="1"/>
  <c r="E47" i="4"/>
  <c r="H47" i="4" s="1"/>
  <c r="I47" i="4" s="1"/>
  <c r="E46" i="4"/>
  <c r="H46" i="4" s="1"/>
  <c r="I46" i="4" s="1"/>
  <c r="E45" i="4"/>
  <c r="H45" i="4" s="1"/>
  <c r="I45" i="4" s="1"/>
  <c r="E44" i="4"/>
  <c r="H44" i="4" s="1"/>
  <c r="I44" i="4" s="1"/>
  <c r="E43" i="4"/>
  <c r="H43" i="4" s="1"/>
  <c r="I43" i="4" s="1"/>
  <c r="E42" i="4"/>
  <c r="H42" i="4" s="1"/>
  <c r="I42" i="4" s="1"/>
  <c r="E41" i="4"/>
  <c r="H41" i="4" s="1"/>
  <c r="I41" i="4" s="1"/>
  <c r="E40" i="4"/>
  <c r="H40" i="4" s="1"/>
  <c r="I40" i="4" s="1"/>
  <c r="E39" i="4"/>
  <c r="H39" i="4" s="1"/>
  <c r="I39" i="4" s="1"/>
  <c r="E20" i="4"/>
  <c r="H20" i="4" s="1"/>
  <c r="K20" i="4" s="1"/>
  <c r="R13" i="12"/>
  <c r="H10" i="12" l="1"/>
  <c r="H11" i="12"/>
  <c r="H12" i="12"/>
  <c r="H13" i="12"/>
  <c r="H9" i="12"/>
  <c r="D10" i="12"/>
  <c r="D11" i="12"/>
  <c r="D12" i="12"/>
  <c r="D13" i="12"/>
  <c r="D9" i="12"/>
  <c r="S30" i="13"/>
  <c r="P30" i="13"/>
  <c r="S24" i="13"/>
  <c r="P24" i="13"/>
  <c r="S18" i="13"/>
  <c r="P18" i="13"/>
  <c r="I9" i="13" s="1"/>
  <c r="I10" i="13" s="1"/>
  <c r="E10" i="13"/>
  <c r="S34" i="12"/>
  <c r="P34" i="12"/>
  <c r="S28" i="12"/>
  <c r="P28" i="12"/>
  <c r="S22" i="12"/>
  <c r="P22" i="12"/>
  <c r="E33" i="12"/>
  <c r="H33" i="12" s="1"/>
  <c r="I33" i="12" s="1"/>
  <c r="H14" i="12" l="1"/>
  <c r="E56" i="13"/>
  <c r="H56" i="13" s="1"/>
  <c r="E54" i="13"/>
  <c r="H54" i="13" s="1"/>
  <c r="E49" i="13"/>
  <c r="H49" i="13" s="1"/>
  <c r="E39" i="13"/>
  <c r="H39" i="13" s="1"/>
  <c r="E38" i="13"/>
  <c r="H38" i="13" s="1"/>
  <c r="E37" i="13"/>
  <c r="H37" i="13" s="1"/>
  <c r="E36" i="13"/>
  <c r="H36" i="13" s="1"/>
  <c r="E35" i="13"/>
  <c r="H35" i="13" s="1"/>
  <c r="H34" i="13"/>
  <c r="E33" i="13"/>
  <c r="H33" i="13" s="1"/>
  <c r="E32" i="13"/>
  <c r="H32" i="13" s="1"/>
  <c r="E31" i="13"/>
  <c r="H31" i="13" s="1"/>
  <c r="E30" i="13"/>
  <c r="H30" i="13" s="1"/>
  <c r="H29" i="13"/>
  <c r="E28" i="13"/>
  <c r="H28" i="13" s="1"/>
  <c r="E27" i="13"/>
  <c r="H27" i="13" s="1"/>
  <c r="E26" i="13"/>
  <c r="H26" i="13" s="1"/>
  <c r="E25" i="13"/>
  <c r="H25" i="13" s="1"/>
  <c r="E24" i="13"/>
  <c r="H24" i="13" s="1"/>
  <c r="E23" i="13"/>
  <c r="H23" i="13" s="1"/>
  <c r="E22" i="13"/>
  <c r="H22" i="13" s="1"/>
  <c r="E21" i="13"/>
  <c r="H21" i="13" s="1"/>
  <c r="E20" i="13"/>
  <c r="H20" i="13" s="1"/>
  <c r="E19" i="13"/>
  <c r="H19" i="13" s="1"/>
  <c r="E15" i="13"/>
  <c r="H15" i="13" s="1"/>
  <c r="E55" i="13"/>
  <c r="H55" i="13" s="1"/>
  <c r="E53" i="13"/>
  <c r="H53" i="13" s="1"/>
  <c r="E52" i="13"/>
  <c r="H52" i="13" s="1"/>
  <c r="E51" i="13"/>
  <c r="H51" i="13" s="1"/>
  <c r="E50" i="13"/>
  <c r="H50" i="13" s="1"/>
  <c r="E48" i="13"/>
  <c r="H48" i="13" s="1"/>
  <c r="E47" i="13"/>
  <c r="H47" i="13" s="1"/>
  <c r="E46" i="13"/>
  <c r="H46" i="13" s="1"/>
  <c r="E45" i="13"/>
  <c r="H45" i="13" s="1"/>
  <c r="E44" i="13"/>
  <c r="H44" i="13" s="1"/>
  <c r="E43" i="13"/>
  <c r="H43" i="13" s="1"/>
  <c r="E42" i="13"/>
  <c r="H42" i="13" s="1"/>
  <c r="E41" i="13"/>
  <c r="H41" i="13" s="1"/>
  <c r="E40" i="13"/>
  <c r="H40" i="13" s="1"/>
  <c r="E18" i="13"/>
  <c r="H18" i="13" s="1"/>
  <c r="E17" i="13"/>
  <c r="H17" i="13" s="1"/>
  <c r="E14" i="13"/>
  <c r="H14" i="13" s="1"/>
  <c r="E16" i="13"/>
  <c r="H16" i="13" s="1"/>
  <c r="E49" i="12"/>
  <c r="H49" i="12" s="1"/>
  <c r="I49" i="12" s="1"/>
  <c r="E46" i="12"/>
  <c r="H46" i="12" s="1"/>
  <c r="I46" i="12" s="1"/>
  <c r="E44" i="12"/>
  <c r="H44" i="12" s="1"/>
  <c r="I44" i="12" s="1"/>
  <c r="E42" i="12"/>
  <c r="H42" i="12" s="1"/>
  <c r="I42" i="12" s="1"/>
  <c r="E41" i="12"/>
  <c r="H41" i="12" s="1"/>
  <c r="I41" i="12" s="1"/>
  <c r="E39" i="12"/>
  <c r="H39" i="12" s="1"/>
  <c r="I39" i="12" s="1"/>
  <c r="E38" i="12"/>
  <c r="H38" i="12" s="1"/>
  <c r="I38" i="12" s="1"/>
  <c r="E36" i="12"/>
  <c r="H36" i="12" s="1"/>
  <c r="I36" i="12" s="1"/>
  <c r="E34" i="12"/>
  <c r="H34" i="12" s="1"/>
  <c r="I34" i="12" s="1"/>
  <c r="E20" i="12"/>
  <c r="H20" i="12" s="1"/>
  <c r="K20" i="12" s="1"/>
  <c r="E47" i="12"/>
  <c r="H47" i="12" s="1"/>
  <c r="I47" i="12" s="1"/>
  <c r="E45" i="12"/>
  <c r="H45" i="12" s="1"/>
  <c r="I45" i="12" s="1"/>
  <c r="E40" i="12"/>
  <c r="H40" i="12" s="1"/>
  <c r="I40" i="12" s="1"/>
  <c r="E37" i="12"/>
  <c r="H37" i="12" s="1"/>
  <c r="I37" i="12" s="1"/>
  <c r="E35" i="12"/>
  <c r="H35" i="12" s="1"/>
  <c r="I35" i="12" s="1"/>
  <c r="E19" i="12"/>
  <c r="H19" i="12" s="1"/>
  <c r="K19" i="12" s="1"/>
  <c r="E18" i="12"/>
  <c r="H18" i="12" s="1"/>
  <c r="E22" i="12"/>
  <c r="H22" i="12" s="1"/>
  <c r="I22" i="12" s="1"/>
  <c r="E25" i="12"/>
  <c r="H25" i="12" s="1"/>
  <c r="I25" i="12" s="1"/>
  <c r="E27" i="12"/>
  <c r="H27" i="12" s="1"/>
  <c r="I27" i="12" s="1"/>
  <c r="E28" i="12"/>
  <c r="H28" i="12" s="1"/>
  <c r="I28" i="12" s="1"/>
  <c r="E32" i="12"/>
  <c r="H32" i="12" s="1"/>
  <c r="I32" i="12" s="1"/>
  <c r="E43" i="12"/>
  <c r="H43" i="12" s="1"/>
  <c r="I43" i="12" s="1"/>
  <c r="E48" i="12"/>
  <c r="H48" i="12" s="1"/>
  <c r="I48" i="12" s="1"/>
  <c r="E50" i="12"/>
  <c r="H50" i="12" s="1"/>
  <c r="I50" i="12" s="1"/>
  <c r="E21" i="12"/>
  <c r="H21" i="12" s="1"/>
  <c r="I21" i="12" s="1"/>
  <c r="E23" i="12"/>
  <c r="H23" i="12" s="1"/>
  <c r="E24" i="12"/>
  <c r="H24" i="12" s="1"/>
  <c r="I24" i="12" s="1"/>
  <c r="H26" i="12"/>
  <c r="I26" i="12" s="1"/>
  <c r="E29" i="12"/>
  <c r="H29" i="12" s="1"/>
  <c r="I29" i="12" s="1"/>
  <c r="E30" i="12"/>
  <c r="H30" i="12" s="1"/>
  <c r="I30" i="12" s="1"/>
  <c r="E31" i="12"/>
  <c r="H31" i="12" s="1"/>
  <c r="I31" i="12" s="1"/>
  <c r="F7" i="11"/>
  <c r="F20" i="11" s="1"/>
  <c r="Q27" i="11"/>
  <c r="N27" i="11"/>
  <c r="I6" i="11" s="1"/>
  <c r="Q21" i="11"/>
  <c r="N21" i="11"/>
  <c r="I5" i="11" s="1"/>
  <c r="Q15" i="11"/>
  <c r="N15" i="11"/>
  <c r="I4" i="11" s="1"/>
  <c r="I7" i="11" s="1"/>
  <c r="F24" i="11" s="1"/>
  <c r="H9" i="10"/>
  <c r="H10" i="10"/>
  <c r="H11" i="10"/>
  <c r="H12" i="10"/>
  <c r="E12" i="10"/>
  <c r="F11" i="11" l="1"/>
  <c r="F18" i="11"/>
  <c r="F16" i="11"/>
  <c r="F14" i="11"/>
  <c r="F12" i="11"/>
  <c r="F22" i="11"/>
  <c r="F19" i="11"/>
  <c r="F17" i="11"/>
  <c r="F15" i="11"/>
  <c r="F13" i="11"/>
  <c r="F23" i="11"/>
  <c r="F21" i="11"/>
  <c r="C19" i="10"/>
  <c r="D19" i="10"/>
  <c r="E19" i="10"/>
  <c r="C28" i="10"/>
  <c r="F34" i="9" l="1"/>
  <c r="I34" i="9" s="1"/>
  <c r="F33" i="9"/>
  <c r="I33" i="9" s="1"/>
  <c r="F31" i="9"/>
  <c r="F28" i="9"/>
  <c r="F26" i="9"/>
  <c r="F25" i="9"/>
  <c r="F24" i="9"/>
  <c r="F18" i="9"/>
  <c r="F19" i="9"/>
  <c r="F20" i="9"/>
  <c r="F22" i="9"/>
  <c r="F23" i="9"/>
  <c r="F17" i="9"/>
  <c r="F14" i="9"/>
  <c r="F13" i="9"/>
  <c r="E16" i="10" l="1"/>
  <c r="E31" i="10"/>
  <c r="E32" i="10"/>
  <c r="E33" i="10"/>
  <c r="E35" i="10"/>
  <c r="E36" i="10"/>
  <c r="E39" i="10"/>
  <c r="E30" i="10"/>
  <c r="B31" i="10"/>
  <c r="C31" i="10"/>
  <c r="D31" i="10"/>
  <c r="B32" i="10"/>
  <c r="C32" i="10"/>
  <c r="D32" i="10"/>
  <c r="B33" i="10"/>
  <c r="C33" i="10"/>
  <c r="D33" i="10"/>
  <c r="B34" i="10"/>
  <c r="C34" i="10"/>
  <c r="D34" i="10"/>
  <c r="B35" i="10"/>
  <c r="C35" i="10"/>
  <c r="D35" i="10"/>
  <c r="B36" i="10"/>
  <c r="C36" i="10"/>
  <c r="D36" i="10"/>
  <c r="B37" i="10"/>
  <c r="C37" i="10"/>
  <c r="D37" i="10"/>
  <c r="B38" i="10"/>
  <c r="C38" i="10"/>
  <c r="D38" i="10"/>
  <c r="B39" i="10"/>
  <c r="C39" i="10"/>
  <c r="D39" i="10"/>
  <c r="B40" i="10"/>
  <c r="C40" i="10"/>
  <c r="D40" i="10"/>
  <c r="B41" i="10"/>
  <c r="C41" i="10"/>
  <c r="D41" i="10"/>
  <c r="B42" i="10"/>
  <c r="C42" i="10"/>
  <c r="D42" i="10"/>
  <c r="C30" i="10"/>
  <c r="D30" i="10"/>
  <c r="B30" i="10"/>
  <c r="E41" i="10"/>
  <c r="E34" i="10"/>
  <c r="E38" i="10"/>
  <c r="E40" i="10"/>
  <c r="C26" i="10"/>
  <c r="D26" i="10"/>
  <c r="C27" i="10"/>
  <c r="D27" i="10"/>
  <c r="D28" i="10"/>
  <c r="C29" i="10"/>
  <c r="D29" i="10"/>
  <c r="E29" i="10"/>
  <c r="C16" i="10"/>
  <c r="D16" i="10"/>
  <c r="C17" i="10"/>
  <c r="D17" i="10"/>
  <c r="C18" i="10"/>
  <c r="D18" i="10"/>
  <c r="C20" i="10"/>
  <c r="D20" i="10"/>
  <c r="C21" i="10"/>
  <c r="D21" i="10"/>
  <c r="C22" i="10"/>
  <c r="D22" i="10"/>
  <c r="C23" i="10"/>
  <c r="D23" i="10"/>
  <c r="E23" i="10"/>
  <c r="C24" i="10"/>
  <c r="D24" i="10"/>
  <c r="C25" i="10"/>
  <c r="D25" i="10"/>
  <c r="E25" i="10"/>
  <c r="E37" i="10" l="1"/>
  <c r="E22" i="10"/>
  <c r="E42" i="10"/>
  <c r="E21" i="10"/>
  <c r="E20" i="10"/>
  <c r="E17" i="10" l="1"/>
  <c r="E18" i="10"/>
  <c r="E24" i="10"/>
  <c r="E28" i="10"/>
  <c r="E26" i="10"/>
  <c r="I32" i="9"/>
  <c r="E27" i="10" l="1"/>
  <c r="I24" i="11"/>
  <c r="I23" i="11"/>
  <c r="I22" i="11"/>
  <c r="I21" i="11"/>
  <c r="I18" i="11"/>
  <c r="I17" i="11"/>
  <c r="I16" i="11"/>
  <c r="I13" i="11"/>
  <c r="I12" i="11"/>
  <c r="I11" i="11"/>
  <c r="I20" i="11"/>
  <c r="I19" i="11"/>
  <c r="I15" i="11"/>
  <c r="I14" i="11"/>
  <c r="I13" i="9"/>
  <c r="I31" i="9" l="1"/>
  <c r="I30" i="9"/>
  <c r="I22" i="9"/>
  <c r="I23" i="9"/>
  <c r="I25" i="9"/>
  <c r="I26" i="9"/>
  <c r="I27" i="9"/>
  <c r="I28" i="9"/>
  <c r="I29" i="9"/>
  <c r="M21" i="9"/>
  <c r="G4" i="9" s="1"/>
  <c r="I24" i="9" l="1"/>
  <c r="I21" i="9"/>
  <c r="I20" i="9"/>
  <c r="I16" i="9"/>
  <c r="I15" i="9"/>
  <c r="I10" i="9"/>
  <c r="F9" i="9"/>
  <c r="I8" i="9"/>
  <c r="I9" i="9"/>
  <c r="I18" i="9" l="1"/>
  <c r="I14" i="9"/>
  <c r="I17" i="9"/>
  <c r="I19" i="9"/>
  <c r="F11" i="9"/>
  <c r="F12" i="9"/>
  <c r="I12" i="9" l="1"/>
  <c r="I11" i="9"/>
</calcChain>
</file>

<file path=xl/sharedStrings.xml><?xml version="1.0" encoding="utf-8"?>
<sst xmlns="http://schemas.openxmlformats.org/spreadsheetml/2006/main" count="1074" uniqueCount="246">
  <si>
    <t>TT</t>
  </si>
  <si>
    <t>kg</t>
  </si>
  <si>
    <t>ĐƠN VỊ TÍNH</t>
  </si>
  <si>
    <t>GHI CHÚ</t>
  </si>
  <si>
    <t>TÊN VẬT TƯ THIẾT BỊ</t>
  </si>
  <si>
    <t>Khí CO2</t>
  </si>
  <si>
    <t>Điện cực hàn TIG</t>
  </si>
  <si>
    <t>Bec(võ) hàn TIG (sứ)</t>
  </si>
  <si>
    <t>Bec hàn MIG (đồng)</t>
  </si>
  <si>
    <t>Xà bông</t>
  </si>
  <si>
    <t>Vải lau</t>
  </si>
  <si>
    <t>Búa gỏ sĩ</t>
  </si>
  <si>
    <t>Búa 1kg</t>
  </si>
  <si>
    <t>Chổi lúa</t>
  </si>
  <si>
    <t>Cọ vệ sinh</t>
  </si>
  <si>
    <t>Hộp</t>
  </si>
  <si>
    <t>mét</t>
  </si>
  <si>
    <t>bộ</t>
  </si>
  <si>
    <t>chai</t>
  </si>
  <si>
    <t>cuộn</t>
  </si>
  <si>
    <t>cái</t>
  </si>
  <si>
    <t>Đĩa đá cắt</t>
  </si>
  <si>
    <t>Khí argon</t>
  </si>
  <si>
    <t>Lưỡi dao kéo cát tay</t>
  </si>
  <si>
    <t>Khóa đồng hồ khí</t>
  </si>
  <si>
    <r>
      <t>f</t>
    </r>
    <r>
      <rPr>
        <sz val="11"/>
        <rFont val="UVnTime"/>
      </rPr>
      <t xml:space="preserve"> 4</t>
    </r>
  </si>
  <si>
    <t>SL</t>
  </si>
  <si>
    <t>Dùng</t>
  </si>
  <si>
    <t>Tổng</t>
  </si>
  <si>
    <t>Cộng</t>
  </si>
  <si>
    <t>Kích</t>
  </si>
  <si>
    <t>Thước</t>
  </si>
  <si>
    <t>Thùng</t>
  </si>
  <si>
    <r>
      <t>f</t>
    </r>
    <r>
      <rPr>
        <sz val="11"/>
        <rFont val="UVnTime"/>
      </rPr>
      <t xml:space="preserve"> 3.2</t>
    </r>
  </si>
  <si>
    <r>
      <t>f</t>
    </r>
    <r>
      <rPr>
        <sz val="11"/>
        <rFont val="UVnTime"/>
      </rPr>
      <t xml:space="preserve"> 2.6</t>
    </r>
    <r>
      <rPr>
        <sz val="11"/>
        <rFont val="UVnTime"/>
      </rPr>
      <t/>
    </r>
  </si>
  <si>
    <t>lớp</t>
  </si>
  <si>
    <t>SV</t>
  </si>
  <si>
    <t>II</t>
  </si>
  <si>
    <t>Bút lông dầu</t>
  </si>
  <si>
    <t>cây</t>
  </si>
  <si>
    <t xml:space="preserve">Kéo cắt tole gò </t>
  </si>
  <si>
    <t xml:space="preserve">TÊN VẬT TƯ </t>
  </si>
  <si>
    <t>PHIẾU ĐỀ NGHỊ</t>
  </si>
  <si>
    <t>Năm học</t>
  </si>
  <si>
    <t>Tổng số HS:</t>
  </si>
  <si>
    <t>)</t>
  </si>
  <si>
    <t>06</t>
  </si>
  <si>
    <t>200x400x5</t>
  </si>
  <si>
    <t xml:space="preserve">CỘNG HÒA XÃ HỘI CHỦ NGHĨA VIỆT NAM </t>
  </si>
  <si>
    <t>TRƯỜNG CAO ĐẲNG KỸ THUẬT</t>
  </si>
  <si>
    <t>LÝ TỰ TRỌNG TP. HỒ CHÍ MINH</t>
  </si>
  <si>
    <t>năm học:</t>
  </si>
  <si>
    <t>Học kỳ :</t>
  </si>
  <si>
    <t>Tổng số lớp:</t>
  </si>
  <si>
    <t>01</t>
  </si>
  <si>
    <t>02</t>
  </si>
  <si>
    <t>03</t>
  </si>
  <si>
    <t>04</t>
  </si>
  <si>
    <t>05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</si>
  <si>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</si>
  <si>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</si>
  <si>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</si>
  <si>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</si>
  <si>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</si>
  <si>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</si>
  <si>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</si>
  <si>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</si>
  <si>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</si>
  <si>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</si>
  <si>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</si>
  <si>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</si>
  <si>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</si>
  <si>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</si>
  <si>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</si>
  <si>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</si>
  <si>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Mả hiệu/</t>
  </si>
  <si>
    <t>Quy cách</t>
  </si>
  <si>
    <t>ĐVT</t>
  </si>
  <si>
    <t>Tổng số</t>
  </si>
  <si>
    <t>Ưu tiên 1</t>
  </si>
  <si>
    <t>Ưu tiên 2</t>
  </si>
  <si>
    <t>Trần Đình Khải</t>
  </si>
  <si>
    <t>BẢNG GiẢI TRÌNH VẬT TƯ ĐỀ NGHỊ</t>
  </si>
  <si>
    <t>2014 - 2015</t>
  </si>
  <si>
    <t>23</t>
  </si>
  <si>
    <t>24</t>
  </si>
  <si>
    <t>25</t>
  </si>
  <si>
    <t>26</t>
  </si>
  <si>
    <t>27</t>
  </si>
  <si>
    <t>28</t>
  </si>
  <si>
    <t>29</t>
  </si>
  <si>
    <t>STT</t>
  </si>
  <si>
    <t>Số lượng đề nghị cấp</t>
  </si>
  <si>
    <t xml:space="preserve">Que hàn </t>
  </si>
  <si>
    <t>Kính hàn đen (thủy tinh)</t>
  </si>
  <si>
    <t>Ф 0,8 mm</t>
  </si>
  <si>
    <t>TRƯỞNG BỘ MÔN</t>
  </si>
  <si>
    <t>NGƯỜI ĐỀ NGHỊ</t>
  </si>
  <si>
    <t>Ưu tiên 3</t>
  </si>
  <si>
    <t>Nhận</t>
  </si>
  <si>
    <t>Ngày</t>
  </si>
  <si>
    <t>0.3x1000</t>
  </si>
  <si>
    <t>Xưởng Nguội</t>
  </si>
  <si>
    <t>Xưởng Hàn</t>
  </si>
  <si>
    <t>Giũa phẳng thô</t>
  </si>
  <si>
    <t>Giũa phẳng tinh</t>
  </si>
  <si>
    <t>Giũa tròn thô</t>
  </si>
  <si>
    <t>Giũa vuông thô</t>
  </si>
  <si>
    <t>Cán giũa gỗ</t>
  </si>
  <si>
    <t>40x40x105</t>
  </si>
  <si>
    <t>Chuôi côn</t>
  </si>
  <si>
    <t>Lưỡi cưa tay 2 mặt</t>
  </si>
  <si>
    <t>Tay quay tarô</t>
  </si>
  <si>
    <t>Tarô</t>
  </si>
  <si>
    <r>
      <t>30</t>
    </r>
    <r>
      <rPr>
        <sz val="11"/>
        <rFont val="Times New Roman"/>
        <family val="1"/>
      </rPr>
      <t>x</t>
    </r>
    <r>
      <rPr>
        <sz val="11"/>
        <rFont val="Symbol"/>
        <family val="1"/>
        <charset val="2"/>
      </rPr>
      <t>300</t>
    </r>
  </si>
  <si>
    <r>
      <t>F</t>
    </r>
    <r>
      <rPr>
        <sz val="11"/>
        <rFont val="UVnTime"/>
      </rPr>
      <t>12x300</t>
    </r>
  </si>
  <si>
    <r>
      <rPr>
        <sz val="20"/>
        <rFont val="Calibri"/>
        <family val="2"/>
      </rPr>
      <t>□</t>
    </r>
    <r>
      <rPr>
        <sz val="12"/>
        <rFont val="Times New Roman"/>
        <family val="1"/>
      </rPr>
      <t>12x300</t>
    </r>
  </si>
  <si>
    <t>gỗ</t>
  </si>
  <si>
    <t>Thép vuông C45</t>
  </si>
  <si>
    <r>
      <t>f</t>
    </r>
    <r>
      <rPr>
        <sz val="11"/>
        <rFont val="UVnTime"/>
      </rPr>
      <t xml:space="preserve"> 8,5</t>
    </r>
  </si>
  <si>
    <r>
      <t>f</t>
    </r>
    <r>
      <rPr>
        <sz val="11"/>
        <rFont val="UVnTime"/>
      </rPr>
      <t xml:space="preserve"> 10,5</t>
    </r>
  </si>
  <si>
    <r>
      <t>f</t>
    </r>
    <r>
      <rPr>
        <sz val="11"/>
        <rFont val="UVnTime"/>
      </rPr>
      <t xml:space="preserve"> 16</t>
    </r>
  </si>
  <si>
    <t>Mũi khoan thép gió</t>
  </si>
  <si>
    <t>M 10</t>
  </si>
  <si>
    <t>M12</t>
  </si>
  <si>
    <t>phôi</t>
  </si>
  <si>
    <t>lưỡi</t>
  </si>
  <si>
    <t>L300</t>
  </si>
  <si>
    <t>Cấp vật tư thực tập học kỳ II</t>
  </si>
  <si>
    <t>2 - 3</t>
  </si>
  <si>
    <t>Tuvit bake</t>
  </si>
  <si>
    <t>Độc lập – Tự do – Hạnh phúc</t>
  </si>
  <si>
    <t>(Số lớp:</t>
  </si>
  <si>
    <t>Sĩ số học sinh:</t>
  </si>
  <si>
    <t xml:space="preserve">Thép la </t>
  </si>
  <si>
    <t>40x4</t>
  </si>
  <si>
    <t>Cuộn dây hàn MIG</t>
  </si>
  <si>
    <t>Thép tấm</t>
  </si>
  <si>
    <r>
      <rPr>
        <sz val="11"/>
        <rFont val="Symbol"/>
        <family val="1"/>
        <charset val="2"/>
      </rPr>
      <t>F</t>
    </r>
    <r>
      <rPr>
        <sz val="11"/>
        <rFont val="Times New Roman"/>
        <family val="1"/>
      </rPr>
      <t xml:space="preserve"> 6</t>
    </r>
  </si>
  <si>
    <t>Số lượng HS</t>
  </si>
  <si>
    <t>hộp</t>
  </si>
  <si>
    <t>tấm</t>
  </si>
  <si>
    <t xml:space="preserve">Tole gò </t>
  </si>
  <si>
    <t>SL dùng/HS</t>
  </si>
  <si>
    <t>Búa 2kg</t>
  </si>
  <si>
    <t>Thước cặp</t>
  </si>
  <si>
    <t>1/150</t>
  </si>
  <si>
    <t>Thép gió</t>
  </si>
  <si>
    <t>Vạch dấu</t>
  </si>
  <si>
    <t>M12x1,75</t>
  </si>
  <si>
    <t>M 10x1,5</t>
  </si>
  <si>
    <t>Mã hiệu/ quy cách</t>
  </si>
  <si>
    <t>thùng</t>
  </si>
  <si>
    <t>Ф8x100</t>
  </si>
  <si>
    <t>Ф12x300</t>
  </si>
  <si>
    <t>Ф8,5</t>
  </si>
  <si>
    <t>Ф10,5</t>
  </si>
  <si>
    <t>Ф16</t>
  </si>
  <si>
    <t>Ф0,8</t>
  </si>
  <si>
    <t>Ф6</t>
  </si>
  <si>
    <t>Ф2,6</t>
  </si>
  <si>
    <t>Ф3,2</t>
  </si>
  <si>
    <t>Ф4</t>
  </si>
  <si>
    <t>CĐ-ĐL1</t>
  </si>
  <si>
    <t>CĐ-ĐL2</t>
  </si>
  <si>
    <t>CĐ-ĐL3</t>
  </si>
  <si>
    <t>CĐ-ĐL4</t>
  </si>
  <si>
    <t>CĐ-Ôtô1</t>
  </si>
  <si>
    <t>CĐ-Ôtô2</t>
  </si>
  <si>
    <t>CĐ-Ôtô3</t>
  </si>
  <si>
    <t>CĐ-Ôtô4</t>
  </si>
  <si>
    <t>CĐ-Ôtô5</t>
  </si>
  <si>
    <t>CĐ-CK1</t>
  </si>
  <si>
    <t>CĐ-CK2</t>
  </si>
  <si>
    <t>CĐ-CK3</t>
  </si>
  <si>
    <t>CĐ-CK4</t>
  </si>
  <si>
    <t>CĐ-CK5</t>
  </si>
  <si>
    <t>Tổng công</t>
  </si>
  <si>
    <t>TC-Ôtô1</t>
  </si>
  <si>
    <t>TC-CKT</t>
  </si>
  <si>
    <t>TC-CKP</t>
  </si>
  <si>
    <t>TC-Ôtô2</t>
  </si>
  <si>
    <t>TC-ĐL1</t>
  </si>
  <si>
    <t>TC-ĐL2</t>
  </si>
  <si>
    <t>Áo côn mooc</t>
  </si>
  <si>
    <t>số 2 - 3</t>
  </si>
  <si>
    <t>Lỗ số 2</t>
  </si>
  <si>
    <t>Đổi kích thước</t>
  </si>
  <si>
    <t>Cán búa</t>
  </si>
  <si>
    <t>Cán búa 1kg</t>
  </si>
  <si>
    <t>KHOA CÔNG NGHỆ CƠ KHÍ</t>
  </si>
  <si>
    <t>CĐ-NL1</t>
  </si>
  <si>
    <t>CĐ-O1</t>
  </si>
  <si>
    <t>CĐ-O2</t>
  </si>
  <si>
    <t>CĐ-O3</t>
  </si>
  <si>
    <t>CĐ-O4</t>
  </si>
  <si>
    <t>CĐ-O5</t>
  </si>
  <si>
    <t>I</t>
  </si>
  <si>
    <t>2015 - 2016</t>
  </si>
  <si>
    <t>Tạp dề da</t>
  </si>
  <si>
    <t>Mặt nạ hàn điện tử</t>
  </si>
  <si>
    <t>14CĐ-NL</t>
  </si>
  <si>
    <t>14CĐ-Ôtô</t>
  </si>
  <si>
    <t>14CĐ-CK</t>
  </si>
  <si>
    <t xml:space="preserve">  Xưởng: Hàn, Nguội</t>
  </si>
  <si>
    <t>Bec cắt Platma</t>
  </si>
  <si>
    <t>1,5mm</t>
  </si>
  <si>
    <t>Ngày 22 tháng 7 năm 2015</t>
  </si>
  <si>
    <t>Khí CO1</t>
  </si>
  <si>
    <t>Cấp vật tư thực tập học kỳ I</t>
  </si>
  <si>
    <t>TC</t>
  </si>
  <si>
    <t>Lưỡi dao kéo cắt tay</t>
  </si>
  <si>
    <t>14CĐ-NL1</t>
  </si>
  <si>
    <t>CĐ-Ôtô 1</t>
  </si>
  <si>
    <t>CĐ-Ôtô 2</t>
  </si>
  <si>
    <t>CĐ-Ôtô 3</t>
  </si>
  <si>
    <t>CĐ-Ôtô 4</t>
  </si>
  <si>
    <t>CĐ-Ôtô 5</t>
  </si>
  <si>
    <t>HK</t>
  </si>
  <si>
    <t>Ngày 28 tháng 7 năm 2015</t>
  </si>
  <si>
    <t>Tổng HS:</t>
  </si>
  <si>
    <t>Xưởng: Hàn, Nguội</t>
  </si>
  <si>
    <t>14CĐ-CK1</t>
  </si>
  <si>
    <t>14CĐ-CK2</t>
  </si>
  <si>
    <t>14CĐ-CK3</t>
  </si>
  <si>
    <t>14CĐ-CK4</t>
  </si>
  <si>
    <t>14CĐ-CK5</t>
  </si>
  <si>
    <t>15TC-CKT</t>
  </si>
  <si>
    <t>15TC-CKP</t>
  </si>
  <si>
    <t>Khối lượng riêng của sắt:</t>
  </si>
  <si>
    <t>TỶ TRỌNG CỦA THÉP VÀ THÉP KHÔNG GỈ</t>
  </si>
  <si>
    <t>Thép Carbon</t>
  </si>
  <si>
    <t>7.85 g/cm3</t>
  </si>
  <si>
    <t>Inox 201/202/301/302/303/304(L)/305/321</t>
  </si>
  <si>
    <t>7.93 g/cm3</t>
  </si>
  <si>
    <t>Inox 309S/310S/316(L)/347</t>
  </si>
  <si>
    <t>7.98 g/cm3</t>
  </si>
  <si>
    <t>Inox 405/410/420</t>
  </si>
  <si>
    <t>7.75 g/cm3</t>
  </si>
  <si>
    <t>Inox 409/430/434</t>
  </si>
  <si>
    <t>7.70 g/cm3</t>
  </si>
  <si>
    <t>Tấm</t>
  </si>
  <si>
    <t>CK</t>
  </si>
  <si>
    <t>Oto</t>
  </si>
  <si>
    <t>NL</t>
  </si>
  <si>
    <t>Tổng khối lượng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</si>
</sst>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0.0"/>
    <numFmt numFmtId="165" formatCode="0.0%"/>
    <numFmt numFmtId="166" formatCode="d/m/yy;@"/>
    <numFmt numFmtId="167" formatCode="#,##0.0"/>
    <numFmt numFmtId="168" formatCode="[$KGS]\ #,##0"/>
  </numFmts>
  <fonts count="22">
    <font>
      <sz val="11"/>
      <name val="UVnTime"/>
    </font>
    <font>
      <sz val="12"/>
      <name val="Times New Roman"/>
      <family val="1"/>
    </font>
    <font>
      <sz val="8"/>
      <name val="UVnTime"/>
    </font>
    <font>
      <b/>
      <sz val="16"/>
      <name val="Times New Roman"/>
      <family val="1"/>
    </font>
    <font>
      <b/>
      <sz val="11"/>
      <name val="Times New Roman"/>
      <family val="1"/>
    </font>
    <font>
      <b/>
      <i/>
      <sz val="14"/>
      <name val="Times New Roman"/>
      <family val="1"/>
    </font>
    <font>
      <sz val="11"/>
      <name val="Symbol"/>
      <family val="1"/>
      <charset val="2"/>
    </font>
    <font>
      <b/>
      <sz val="11"/>
      <name val="UVnTime"/>
    </font>
    <font>
      <sz val="11"/>
      <name val="Times New Roman"/>
      <family val="1"/>
    </font>
    <font>
      <sz val="13"/>
      <name val="Times New Roman"/>
      <family val="1"/>
    </font>
    <font>
      <sz val="13"/>
      <name val="UVnTime"/>
    </font>
    <font>
      <b/>
      <sz val="13"/>
      <name val="Times New Roman"/>
      <family val="1"/>
    </font>
    <font>
      <sz val="13"/>
      <name val="Arial"/>
      <family val="2"/>
    </font>
    <font>
      <b/>
      <sz val="13"/>
      <name val="VNI-Times"/>
    </font>
    <font>
      <sz val="13"/>
      <name val="VNI-Times"/>
    </font>
    <font>
      <sz val="16"/>
      <name val="Times New Roman"/>
      <family val="1"/>
    </font>
    <font>
      <sz val="20"/>
      <name val="Calibri"/>
      <family val="2"/>
    </font>
    <font>
      <b/>
      <u/>
      <sz val="13"/>
      <name val="Times New Roman"/>
      <family val="1"/>
    </font>
    <font>
      <u/>
      <sz val="13"/>
      <name val="Times New Roman"/>
      <family val="1"/>
    </font>
    <font>
      <b/>
      <sz val="13"/>
      <name val="UVnTime"/>
    </font>
    <font>
      <sz val="10"/>
      <name val="UVnTime"/>
    </font>
    <font>
      <b/>
      <sz val="10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CC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uble">
        <color rgb="FF0000FF"/>
      </left>
      <right/>
      <top style="double">
        <color rgb="FF0000FF"/>
      </top>
      <bottom style="double">
        <color rgb="FF0000FF"/>
      </bottom>
      <diagonal/>
    </border>
    <border>
      <left/>
      <right style="double">
        <color rgb="FF0000FF"/>
      </right>
      <top style="double">
        <color rgb="FF0000FF"/>
      </top>
      <bottom style="double">
        <color rgb="FF0000FF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</borders>
  <cellStyleXfs count="1">
    <xf numFmtId="0" fontId="0" fillId="0" borderId="0"/>
  </cellStyleXfs>
  <cellXfs count="148">
    <xf numFmtId="0" fontId="0" fillId="0" borderId="0" xfId="0"/>
    <xf numFmtId="1" fontId="1" fillId="2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1" fillId="2" borderId="1" xfId="0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4" fontId="1" fillId="2" borderId="1" xfId="0" applyNumberFormat="1" applyFont="1" applyFill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right"/>
    </xf>
    <xf numFmtId="0" fontId="8" fillId="0" borderId="0" xfId="0" applyFont="1"/>
    <xf numFmtId="0" fontId="8" fillId="0" borderId="0" xfId="0" applyFont="1" applyAlignment="1">
      <alignment horizontal="right"/>
    </xf>
    <xf numFmtId="49" fontId="1" fillId="2" borderId="1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0" fillId="0" borderId="0" xfId="0" applyFont="1"/>
    <xf numFmtId="0" fontId="9" fillId="0" borderId="0" xfId="0" applyFont="1" applyAlignment="1"/>
    <xf numFmtId="0" fontId="13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9" fillId="0" borderId="1" xfId="0" applyFont="1" applyBorder="1" applyAlignment="1">
      <alignment horizontal="center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/>
    </xf>
    <xf numFmtId="3" fontId="9" fillId="2" borderId="1" xfId="0" applyNumberFormat="1" applyFont="1" applyFill="1" applyBorder="1" applyAlignment="1">
      <alignment horizontal="center"/>
    </xf>
    <xf numFmtId="1" fontId="9" fillId="2" borderId="1" xfId="0" applyNumberFormat="1" applyFont="1" applyFill="1" applyBorder="1" applyAlignment="1">
      <alignment horizontal="center"/>
    </xf>
    <xf numFmtId="0" fontId="10" fillId="0" borderId="6" xfId="0" applyFont="1" applyBorder="1"/>
    <xf numFmtId="0" fontId="10" fillId="2" borderId="0" xfId="0" applyFont="1" applyFill="1"/>
    <xf numFmtId="0" fontId="10" fillId="0" borderId="1" xfId="0" applyFont="1" applyBorder="1"/>
    <xf numFmtId="0" fontId="10" fillId="0" borderId="0" xfId="0" applyFont="1" applyBorder="1"/>
    <xf numFmtId="0" fontId="10" fillId="0" borderId="0" xfId="0" applyFont="1" applyBorder="1" applyAlignment="1">
      <alignment horizontal="center"/>
    </xf>
    <xf numFmtId="165" fontId="11" fillId="0" borderId="0" xfId="0" applyNumberFormat="1" applyFont="1" applyAlignment="1"/>
    <xf numFmtId="0" fontId="10" fillId="0" borderId="0" xfId="0" applyFont="1" applyAlignment="1"/>
    <xf numFmtId="0" fontId="11" fillId="0" borderId="0" xfId="0" applyFont="1" applyAlignment="1"/>
    <xf numFmtId="0" fontId="13" fillId="0" borderId="0" xfId="0" applyFont="1" applyAlignment="1">
      <alignment horizontal="left" indent="6"/>
    </xf>
    <xf numFmtId="0" fontId="13" fillId="0" borderId="0" xfId="0" applyFont="1" applyAlignment="1">
      <alignment horizontal="left" indent="4"/>
    </xf>
    <xf numFmtId="0" fontId="13" fillId="0" borderId="0" xfId="0" applyFont="1" applyAlignment="1"/>
    <xf numFmtId="0" fontId="11" fillId="0" borderId="1" xfId="0" applyFont="1" applyBorder="1" applyAlignment="1">
      <alignment horizontal="center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49" fontId="1" fillId="2" borderId="1" xfId="0" applyNumberFormat="1" applyFont="1" applyFill="1" applyBorder="1" applyAlignment="1">
      <alignment horizontal="center" vertical="center"/>
    </xf>
    <xf numFmtId="0" fontId="11" fillId="0" borderId="1" xfId="0" applyFont="1" applyBorder="1" applyAlignment="1"/>
    <xf numFmtId="0" fontId="18" fillId="0" borderId="0" xfId="0" applyFont="1" applyAlignment="1">
      <alignment horizontal="center"/>
    </xf>
    <xf numFmtId="0" fontId="9" fillId="0" borderId="0" xfId="0" applyFont="1" applyAlignment="1">
      <alignment horizontal="left"/>
    </xf>
    <xf numFmtId="0" fontId="0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 wrapText="1"/>
    </xf>
    <xf numFmtId="166" fontId="9" fillId="0" borderId="8" xfId="0" applyNumberFormat="1" applyFont="1" applyBorder="1" applyAlignment="1">
      <alignment horizontal="center"/>
    </xf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11" fillId="0" borderId="8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0" fontId="9" fillId="0" borderId="1" xfId="0" applyFont="1" applyBorder="1" applyAlignment="1"/>
    <xf numFmtId="0" fontId="14" fillId="0" borderId="1" xfId="0" applyFont="1" applyBorder="1" applyAlignment="1">
      <alignment horizontal="right"/>
    </xf>
    <xf numFmtId="0" fontId="14" fillId="0" borderId="1" xfId="0" applyFont="1" applyBorder="1" applyAlignment="1">
      <alignment horizontal="center"/>
    </xf>
    <xf numFmtId="10" fontId="14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9" fillId="0" borderId="1" xfId="0" applyFont="1" applyBorder="1" applyAlignment="1">
      <alignment horizontal="center"/>
    </xf>
    <xf numFmtId="0" fontId="14" fillId="0" borderId="1" xfId="0" applyFont="1" applyBorder="1" applyAlignment="1">
      <alignment horizontal="left"/>
    </xf>
    <xf numFmtId="0" fontId="20" fillId="0" borderId="1" xfId="0" applyFont="1" applyBorder="1"/>
    <xf numFmtId="0" fontId="1" fillId="0" borderId="6" xfId="0" applyFont="1" applyBorder="1" applyAlignment="1"/>
    <xf numFmtId="0" fontId="11" fillId="0" borderId="0" xfId="0" applyFont="1" applyAlignment="1">
      <alignment horizontal="left"/>
    </xf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/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/>
    </xf>
    <xf numFmtId="0" fontId="1" fillId="0" borderId="6" xfId="0" applyFont="1" applyBorder="1" applyAlignment="1"/>
    <xf numFmtId="0" fontId="10" fillId="0" borderId="1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167" fontId="1" fillId="2" borderId="1" xfId="0" applyNumberFormat="1" applyFont="1" applyFill="1" applyBorder="1" applyAlignment="1">
      <alignment horizontal="center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2" borderId="0" xfId="0" applyFont="1" applyFill="1" applyBorder="1" applyAlignment="1">
      <alignment horizontal="center" vertical="center" wrapText="1"/>
    </xf>
    <xf numFmtId="0" fontId="1" fillId="0" borderId="0" xfId="0" applyFont="1" applyBorder="1" applyAlignment="1"/>
    <xf numFmtId="0" fontId="6" fillId="0" borderId="0" xfId="0" applyFont="1" applyBorder="1" applyAlignment="1">
      <alignment horizontal="center"/>
    </xf>
    <xf numFmtId="3" fontId="1" fillId="2" borderId="0" xfId="0" applyNumberFormat="1" applyFont="1" applyFill="1" applyBorder="1" applyAlignment="1">
      <alignment horizontal="center"/>
    </xf>
    <xf numFmtId="1" fontId="9" fillId="2" borderId="0" xfId="0" applyNumberFormat="1" applyFont="1" applyFill="1" applyBorder="1" applyAlignment="1">
      <alignment horizontal="center"/>
    </xf>
    <xf numFmtId="164" fontId="1" fillId="2" borderId="0" xfId="0" applyNumberFormat="1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3" fontId="9" fillId="2" borderId="0" xfId="0" applyNumberFormat="1" applyFont="1" applyFill="1" applyBorder="1" applyAlignment="1">
      <alignment horizontal="center"/>
    </xf>
    <xf numFmtId="0" fontId="14" fillId="0" borderId="0" xfId="0" applyFont="1" applyBorder="1" applyAlignment="1">
      <alignment horizontal="right"/>
    </xf>
    <xf numFmtId="0" fontId="14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19" fillId="0" borderId="0" xfId="0" applyFont="1" applyBorder="1" applyAlignment="1">
      <alignment horizontal="center"/>
    </xf>
    <xf numFmtId="0" fontId="4" fillId="0" borderId="0" xfId="0" applyFont="1" applyAlignment="1">
      <alignment horizontal="right"/>
    </xf>
    <xf numFmtId="0" fontId="21" fillId="5" borderId="16" xfId="0" applyFont="1" applyFill="1" applyBorder="1" applyAlignment="1">
      <alignment horizontal="justify" vertical="center" wrapText="1"/>
    </xf>
    <xf numFmtId="0" fontId="21" fillId="3" borderId="17" xfId="0" applyFont="1" applyFill="1" applyBorder="1" applyAlignment="1">
      <alignment horizontal="center" vertical="center" wrapText="1"/>
    </xf>
    <xf numFmtId="0" fontId="10" fillId="0" borderId="0" xfId="0" applyFont="1" applyBorder="1" applyAlignment="1">
      <alignment vertical="center"/>
    </xf>
    <xf numFmtId="3" fontId="10" fillId="0" borderId="0" xfId="0" applyNumberFormat="1" applyFont="1" applyBorder="1" applyAlignment="1">
      <alignment vertical="center"/>
    </xf>
    <xf numFmtId="0" fontId="19" fillId="0" borderId="4" xfId="0" applyFont="1" applyBorder="1" applyAlignment="1">
      <alignment horizontal="center"/>
    </xf>
    <xf numFmtId="0" fontId="10" fillId="0" borderId="0" xfId="0" applyFont="1" applyBorder="1" applyAlignment="1"/>
    <xf numFmtId="0" fontId="19" fillId="0" borderId="3" xfId="0" applyFont="1" applyBorder="1" applyAlignment="1">
      <alignment horizontal="center"/>
    </xf>
    <xf numFmtId="0" fontId="10" fillId="0" borderId="0" xfId="0" applyFont="1" applyBorder="1" applyAlignment="1">
      <alignment horizontal="right"/>
    </xf>
    <xf numFmtId="0" fontId="10" fillId="0" borderId="0" xfId="0" applyFont="1" applyBorder="1" applyAlignment="1">
      <alignment horizontal="left"/>
    </xf>
    <xf numFmtId="168" fontId="10" fillId="0" borderId="1" xfId="0" applyNumberFormat="1" applyFont="1" applyBorder="1"/>
    <xf numFmtId="0" fontId="1" fillId="0" borderId="6" xfId="0" applyFont="1" applyBorder="1" applyAlignment="1"/>
    <xf numFmtId="0" fontId="1" fillId="0" borderId="7" xfId="0" applyFont="1" applyBorder="1" applyAlignment="1"/>
    <xf numFmtId="0" fontId="1" fillId="0" borderId="8" xfId="0" applyFont="1" applyBorder="1" applyAlignment="1"/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8" fillId="0" borderId="4" xfId="0" applyFont="1" applyBorder="1"/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0" fillId="0" borderId="4" xfId="0" applyBorder="1"/>
    <xf numFmtId="0" fontId="10" fillId="0" borderId="3" xfId="0" applyFont="1" applyBorder="1" applyAlignment="1">
      <alignment horizontal="center"/>
    </xf>
    <xf numFmtId="0" fontId="10" fillId="0" borderId="2" xfId="0" applyFont="1" applyBorder="1" applyAlignment="1">
      <alignment horizontal="center"/>
    </xf>
    <xf numFmtId="0" fontId="10" fillId="0" borderId="4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1" xfId="0" applyFont="1" applyBorder="1" applyAlignment="1">
      <alignment horizontal="center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/>
    </xf>
    <xf numFmtId="0" fontId="10" fillId="0" borderId="5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3" xfId="0" applyFont="1" applyBorder="1" applyAlignment="1">
      <alignment horizontal="center"/>
    </xf>
    <xf numFmtId="0" fontId="11" fillId="0" borderId="7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9" fillId="0" borderId="1" xfId="0" applyFont="1" applyBorder="1" applyAlignment="1">
      <alignment horizontal="center" vertical="center" wrapText="1"/>
    </xf>
    <xf numFmtId="0" fontId="21" fillId="4" borderId="14" xfId="0" applyFont="1" applyFill="1" applyBorder="1" applyAlignment="1">
      <alignment horizontal="center" vertical="center" wrapText="1"/>
    </xf>
    <xf numFmtId="0" fontId="21" fillId="4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6"/>
  <sheetViews>
    <sheetView workbookViewId="0">
      <selection activeCell="M6" sqref="M6:N6"/>
    </sheetView>
  </sheetViews>
  <sheetFormatPr defaultRowHeight="15"/>
  <cols>
    <col min="1" max="1" width="4.375" style="14" customWidth="1"/>
    <col min="2" max="3" width="11.25" style="14" customWidth="1"/>
    <col min="4" max="4" width="4.625" style="14" customWidth="1"/>
    <col min="5" max="5" width="9.75" style="14" customWidth="1"/>
    <col min="6" max="6" width="6.625" style="14" customWidth="1"/>
    <col min="7" max="7" width="9.875" style="14" customWidth="1"/>
    <col min="8" max="8" width="8" style="14" customWidth="1"/>
    <col min="9" max="9" width="7.375" style="14" customWidth="1"/>
    <col min="10" max="10" width="10.125" style="14" customWidth="1"/>
    <col min="11" max="11" width="9" style="14"/>
    <col min="12" max="12" width="9.125" style="14" customWidth="1"/>
    <col min="13" max="16384" width="9" style="14"/>
  </cols>
  <sheetData>
    <row r="1" spans="1:14" ht="20.25">
      <c r="F1" s="44" t="s">
        <v>82</v>
      </c>
    </row>
    <row r="2" spans="1:14" customFormat="1" ht="20.25" customHeight="1">
      <c r="F2" s="22" t="s">
        <v>103</v>
      </c>
    </row>
    <row r="3" spans="1:14" s="12" customFormat="1" ht="16.5">
      <c r="C3" s="13" t="s">
        <v>52</v>
      </c>
      <c r="D3" s="22" t="s">
        <v>197</v>
      </c>
      <c r="F3" s="13" t="s">
        <v>51</v>
      </c>
      <c r="G3" s="12" t="s">
        <v>198</v>
      </c>
    </row>
    <row r="4" spans="1:14">
      <c r="C4" s="15" t="s">
        <v>53</v>
      </c>
      <c r="D4" s="10">
        <v>10</v>
      </c>
      <c r="F4" s="15" t="s">
        <v>44</v>
      </c>
      <c r="G4" s="10">
        <f>M21</f>
        <v>490</v>
      </c>
    </row>
    <row r="5" spans="1:14" ht="11.25" customHeight="1"/>
    <row r="6" spans="1:14" s="21" customFormat="1" ht="19.5" customHeight="1">
      <c r="A6" s="110" t="s">
        <v>0</v>
      </c>
      <c r="B6" s="114" t="s">
        <v>4</v>
      </c>
      <c r="C6" s="115"/>
      <c r="D6" s="116"/>
      <c r="E6" s="17" t="s">
        <v>30</v>
      </c>
      <c r="F6" s="110" t="s">
        <v>26</v>
      </c>
      <c r="G6" s="110" t="s">
        <v>2</v>
      </c>
      <c r="H6" s="17" t="s">
        <v>26</v>
      </c>
      <c r="I6" s="19" t="s">
        <v>28</v>
      </c>
      <c r="J6" s="110" t="s">
        <v>2</v>
      </c>
      <c r="M6" s="96" t="s">
        <v>229</v>
      </c>
      <c r="N6" s="21">
        <v>7.85</v>
      </c>
    </row>
    <row r="7" spans="1:14" ht="19.5" customHeight="1">
      <c r="A7" s="113"/>
      <c r="B7" s="117"/>
      <c r="C7" s="118"/>
      <c r="D7" s="119"/>
      <c r="E7" s="20" t="s">
        <v>31</v>
      </c>
      <c r="F7" s="112"/>
      <c r="G7" s="111"/>
      <c r="H7" s="20" t="s">
        <v>27</v>
      </c>
      <c r="I7" s="18" t="s">
        <v>29</v>
      </c>
      <c r="J7" s="111"/>
      <c r="M7" s="96"/>
      <c r="N7" s="10"/>
    </row>
    <row r="8" spans="1:14" ht="19.5" customHeight="1">
      <c r="A8" s="16" t="s">
        <v>54</v>
      </c>
      <c r="B8" s="107" t="s">
        <v>93</v>
      </c>
      <c r="C8" s="108"/>
      <c r="D8" s="109"/>
      <c r="E8" s="11" t="s">
        <v>25</v>
      </c>
      <c r="F8" s="5"/>
      <c r="G8" s="5" t="s">
        <v>35</v>
      </c>
      <c r="H8" s="8">
        <v>0.5</v>
      </c>
      <c r="I8" s="9">
        <f>H8*F8</f>
        <v>0</v>
      </c>
      <c r="J8" s="3" t="s">
        <v>32</v>
      </c>
      <c r="K8" s="14">
        <v>14</v>
      </c>
      <c r="L8" s="14" t="s">
        <v>191</v>
      </c>
      <c r="M8" s="10">
        <v>39</v>
      </c>
      <c r="N8" s="10"/>
    </row>
    <row r="9" spans="1:14" ht="19.5" customHeight="1">
      <c r="A9" s="16" t="s">
        <v>55</v>
      </c>
      <c r="B9" s="107" t="s">
        <v>93</v>
      </c>
      <c r="C9" s="108"/>
      <c r="D9" s="109"/>
      <c r="E9" s="11" t="s">
        <v>33</v>
      </c>
      <c r="F9" s="5">
        <f>D4</f>
        <v>10</v>
      </c>
      <c r="G9" s="5" t="s">
        <v>35</v>
      </c>
      <c r="H9" s="8">
        <v>4</v>
      </c>
      <c r="I9" s="9">
        <f>H9*F9</f>
        <v>40</v>
      </c>
      <c r="J9" s="3" t="s">
        <v>32</v>
      </c>
      <c r="K9" s="14">
        <v>14</v>
      </c>
      <c r="M9" s="10"/>
      <c r="N9" s="10"/>
    </row>
    <row r="10" spans="1:14" ht="19.5" customHeight="1">
      <c r="A10" s="16" t="s">
        <v>56</v>
      </c>
      <c r="B10" s="107" t="s">
        <v>93</v>
      </c>
      <c r="C10" s="108"/>
      <c r="D10" s="109"/>
      <c r="E10" s="11" t="s">
        <v>34</v>
      </c>
      <c r="F10" s="5"/>
      <c r="G10" s="5" t="s">
        <v>35</v>
      </c>
      <c r="H10" s="8">
        <v>0.5</v>
      </c>
      <c r="I10" s="9">
        <f t="shared" ref="I10:I32" si="0">H10*F10</f>
        <v>0</v>
      </c>
      <c r="J10" s="3" t="s">
        <v>32</v>
      </c>
      <c r="K10" s="14">
        <v>14</v>
      </c>
      <c r="L10" s="14" t="s">
        <v>172</v>
      </c>
      <c r="M10" s="10">
        <v>46</v>
      </c>
      <c r="N10" s="10"/>
    </row>
    <row r="11" spans="1:14" ht="19.5" customHeight="1">
      <c r="A11" s="16" t="s">
        <v>57</v>
      </c>
      <c r="B11" s="107" t="s">
        <v>134</v>
      </c>
      <c r="C11" s="108"/>
      <c r="D11" s="109"/>
      <c r="E11" s="4" t="s">
        <v>135</v>
      </c>
      <c r="F11" s="5">
        <f>G4</f>
        <v>490</v>
      </c>
      <c r="G11" s="5" t="s">
        <v>36</v>
      </c>
      <c r="H11" s="8">
        <v>4</v>
      </c>
      <c r="I11" s="9">
        <f t="shared" si="0"/>
        <v>1960</v>
      </c>
      <c r="J11" s="3" t="s">
        <v>16</v>
      </c>
      <c r="K11" s="14">
        <v>14</v>
      </c>
      <c r="L11" s="14" t="s">
        <v>173</v>
      </c>
      <c r="M11" s="10">
        <v>46</v>
      </c>
      <c r="N11" s="10"/>
    </row>
    <row r="12" spans="1:14" ht="19.5" customHeight="1">
      <c r="A12" s="16" t="s">
        <v>58</v>
      </c>
      <c r="B12" s="107" t="s">
        <v>137</v>
      </c>
      <c r="C12" s="108"/>
      <c r="D12" s="109"/>
      <c r="E12" s="1" t="s">
        <v>47</v>
      </c>
      <c r="F12" s="5">
        <f>G4</f>
        <v>490</v>
      </c>
      <c r="G12" s="5" t="s">
        <v>36</v>
      </c>
      <c r="H12" s="8">
        <v>3</v>
      </c>
      <c r="I12" s="9">
        <f t="shared" si="0"/>
        <v>1470</v>
      </c>
      <c r="J12" s="3" t="s">
        <v>1</v>
      </c>
      <c r="K12" s="14">
        <v>14</v>
      </c>
      <c r="L12" s="14" t="s">
        <v>174</v>
      </c>
      <c r="M12" s="10">
        <v>43</v>
      </c>
    </row>
    <row r="13" spans="1:14" ht="19.5" customHeight="1">
      <c r="A13" s="16" t="s">
        <v>46</v>
      </c>
      <c r="B13" s="107" t="s">
        <v>22</v>
      </c>
      <c r="C13" s="108"/>
      <c r="D13" s="109"/>
      <c r="E13" s="1"/>
      <c r="F13" s="5">
        <f>D4</f>
        <v>10</v>
      </c>
      <c r="G13" s="5" t="s">
        <v>35</v>
      </c>
      <c r="H13" s="8">
        <v>0.2</v>
      </c>
      <c r="I13" s="9">
        <f t="shared" si="0"/>
        <v>2</v>
      </c>
      <c r="J13" s="3" t="s">
        <v>18</v>
      </c>
      <c r="K13" s="14">
        <v>14</v>
      </c>
      <c r="L13" s="14" t="s">
        <v>175</v>
      </c>
      <c r="M13" s="10">
        <v>44</v>
      </c>
    </row>
    <row r="14" spans="1:14" ht="19.5" customHeight="1">
      <c r="A14" s="16" t="s">
        <v>59</v>
      </c>
      <c r="B14" s="107" t="s">
        <v>5</v>
      </c>
      <c r="C14" s="108"/>
      <c r="D14" s="109"/>
      <c r="E14" s="1"/>
      <c r="F14" s="5">
        <f>D$4</f>
        <v>10</v>
      </c>
      <c r="G14" s="5" t="s">
        <v>35</v>
      </c>
      <c r="H14" s="8">
        <v>1</v>
      </c>
      <c r="I14" s="9">
        <f t="shared" si="0"/>
        <v>10</v>
      </c>
      <c r="J14" s="3" t="s">
        <v>18</v>
      </c>
      <c r="K14" s="14">
        <v>14</v>
      </c>
      <c r="M14" s="10"/>
    </row>
    <row r="15" spans="1:14" ht="19.5" customHeight="1">
      <c r="A15" s="16" t="s">
        <v>60</v>
      </c>
      <c r="B15" s="107" t="s">
        <v>6</v>
      </c>
      <c r="C15" s="108"/>
      <c r="D15" s="109"/>
      <c r="E15" s="1"/>
      <c r="F15" s="5"/>
      <c r="G15" s="5" t="s">
        <v>35</v>
      </c>
      <c r="H15" s="8">
        <v>0.2</v>
      </c>
      <c r="I15" s="9">
        <f t="shared" si="0"/>
        <v>0</v>
      </c>
      <c r="J15" s="3" t="s">
        <v>15</v>
      </c>
      <c r="K15" s="14">
        <v>14</v>
      </c>
      <c r="M15" s="10"/>
    </row>
    <row r="16" spans="1:14" ht="19.5" customHeight="1">
      <c r="A16" s="16" t="s">
        <v>61</v>
      </c>
      <c r="B16" s="107" t="s">
        <v>7</v>
      </c>
      <c r="C16" s="108"/>
      <c r="D16" s="109"/>
      <c r="E16" s="1"/>
      <c r="F16" s="5"/>
      <c r="G16" s="5" t="s">
        <v>35</v>
      </c>
      <c r="H16" s="8">
        <v>1</v>
      </c>
      <c r="I16" s="9">
        <f t="shared" si="0"/>
        <v>0</v>
      </c>
      <c r="J16" s="3" t="s">
        <v>17</v>
      </c>
      <c r="K16" s="14">
        <v>14</v>
      </c>
      <c r="L16" s="14" t="s">
        <v>192</v>
      </c>
      <c r="M16" s="10">
        <v>53</v>
      </c>
    </row>
    <row r="17" spans="1:13" ht="19.5" customHeight="1">
      <c r="A17" s="16" t="s">
        <v>62</v>
      </c>
      <c r="B17" s="107" t="s">
        <v>8</v>
      </c>
      <c r="C17" s="108"/>
      <c r="D17" s="109"/>
      <c r="E17" s="1"/>
      <c r="F17" s="5">
        <f t="shared" ref="F17:F31" si="1">D$4</f>
        <v>10</v>
      </c>
      <c r="G17" s="5" t="s">
        <v>35</v>
      </c>
      <c r="H17" s="8">
        <v>1</v>
      </c>
      <c r="I17" s="9">
        <f t="shared" si="0"/>
        <v>10</v>
      </c>
      <c r="J17" s="3" t="s">
        <v>17</v>
      </c>
      <c r="K17" s="14">
        <v>14</v>
      </c>
      <c r="L17" s="14" t="s">
        <v>193</v>
      </c>
      <c r="M17" s="10">
        <v>55</v>
      </c>
    </row>
    <row r="18" spans="1:13" ht="19.5" customHeight="1">
      <c r="A18" s="16" t="s">
        <v>63</v>
      </c>
      <c r="B18" s="107" t="s">
        <v>136</v>
      </c>
      <c r="C18" s="108"/>
      <c r="D18" s="109"/>
      <c r="E18" s="1" t="s">
        <v>95</v>
      </c>
      <c r="F18" s="5">
        <f t="shared" si="1"/>
        <v>10</v>
      </c>
      <c r="G18" s="5" t="s">
        <v>35</v>
      </c>
      <c r="H18" s="8">
        <v>2</v>
      </c>
      <c r="I18" s="9">
        <f t="shared" si="0"/>
        <v>20</v>
      </c>
      <c r="J18" s="3" t="s">
        <v>19</v>
      </c>
      <c r="K18" s="14">
        <v>14</v>
      </c>
      <c r="L18" s="14" t="s">
        <v>194</v>
      </c>
      <c r="M18" s="10">
        <v>54</v>
      </c>
    </row>
    <row r="19" spans="1:13" ht="19.5" customHeight="1">
      <c r="A19" s="16" t="s">
        <v>64</v>
      </c>
      <c r="B19" s="107" t="s">
        <v>9</v>
      </c>
      <c r="C19" s="108"/>
      <c r="D19" s="109"/>
      <c r="E19" s="1"/>
      <c r="F19" s="5">
        <f t="shared" si="1"/>
        <v>10</v>
      </c>
      <c r="G19" s="5" t="s">
        <v>35</v>
      </c>
      <c r="H19" s="8">
        <v>0.5</v>
      </c>
      <c r="I19" s="9">
        <f t="shared" si="0"/>
        <v>5</v>
      </c>
      <c r="J19" s="3" t="s">
        <v>1</v>
      </c>
      <c r="K19" s="14">
        <v>14</v>
      </c>
      <c r="L19" s="14" t="s">
        <v>195</v>
      </c>
      <c r="M19" s="10">
        <v>57</v>
      </c>
    </row>
    <row r="20" spans="1:13" ht="19.5" customHeight="1">
      <c r="A20" s="16" t="s">
        <v>65</v>
      </c>
      <c r="B20" s="107" t="s">
        <v>10</v>
      </c>
      <c r="C20" s="108"/>
      <c r="D20" s="109"/>
      <c r="E20" s="1"/>
      <c r="F20" s="5">
        <f t="shared" si="1"/>
        <v>10</v>
      </c>
      <c r="G20" s="5" t="s">
        <v>35</v>
      </c>
      <c r="H20" s="8">
        <v>0.2</v>
      </c>
      <c r="I20" s="9">
        <f t="shared" si="0"/>
        <v>2</v>
      </c>
      <c r="J20" s="3" t="s">
        <v>1</v>
      </c>
      <c r="K20" s="14">
        <v>14</v>
      </c>
      <c r="L20" s="14" t="s">
        <v>196</v>
      </c>
      <c r="M20" s="10">
        <v>53</v>
      </c>
    </row>
    <row r="21" spans="1:13" ht="19.5" customHeight="1">
      <c r="A21" s="16" t="s">
        <v>66</v>
      </c>
      <c r="B21" s="107" t="s">
        <v>11</v>
      </c>
      <c r="C21" s="108"/>
      <c r="D21" s="109"/>
      <c r="E21" s="1"/>
      <c r="F21" s="5"/>
      <c r="G21" s="5" t="s">
        <v>35</v>
      </c>
      <c r="H21" s="8">
        <v>2</v>
      </c>
      <c r="I21" s="9">
        <f t="shared" si="0"/>
        <v>0</v>
      </c>
      <c r="J21" s="3" t="s">
        <v>20</v>
      </c>
      <c r="M21" s="10">
        <f>SUM(M8:M20)</f>
        <v>490</v>
      </c>
    </row>
    <row r="22" spans="1:13" ht="19.5" customHeight="1">
      <c r="A22" s="16" t="s">
        <v>67</v>
      </c>
      <c r="B22" s="107" t="s">
        <v>12</v>
      </c>
      <c r="C22" s="108"/>
      <c r="D22" s="109"/>
      <c r="E22" s="1"/>
      <c r="F22" s="5">
        <f t="shared" si="1"/>
        <v>10</v>
      </c>
      <c r="G22" s="5" t="s">
        <v>35</v>
      </c>
      <c r="H22" s="8">
        <v>1</v>
      </c>
      <c r="I22" s="9">
        <f t="shared" si="0"/>
        <v>10</v>
      </c>
      <c r="J22" s="3" t="s">
        <v>20</v>
      </c>
    </row>
    <row r="23" spans="1:13" ht="19.5" customHeight="1">
      <c r="A23" s="16" t="s">
        <v>68</v>
      </c>
      <c r="B23" s="107" t="s">
        <v>23</v>
      </c>
      <c r="C23" s="108"/>
      <c r="D23" s="109"/>
      <c r="E23" s="1"/>
      <c r="F23" s="5">
        <f t="shared" si="1"/>
        <v>10</v>
      </c>
      <c r="G23" s="5"/>
      <c r="H23" s="8"/>
      <c r="I23" s="9">
        <f t="shared" si="0"/>
        <v>0</v>
      </c>
      <c r="J23" s="3" t="s">
        <v>17</v>
      </c>
    </row>
    <row r="24" spans="1:13" ht="19.5" customHeight="1">
      <c r="A24" s="16" t="s">
        <v>69</v>
      </c>
      <c r="B24" s="107" t="s">
        <v>21</v>
      </c>
      <c r="C24" s="108"/>
      <c r="D24" s="109"/>
      <c r="E24" s="1"/>
      <c r="F24" s="5">
        <f t="shared" si="1"/>
        <v>10</v>
      </c>
      <c r="G24" s="5" t="s">
        <v>35</v>
      </c>
      <c r="H24" s="8">
        <v>0.5</v>
      </c>
      <c r="I24" s="9">
        <f t="shared" si="0"/>
        <v>5</v>
      </c>
      <c r="J24" s="3" t="s">
        <v>20</v>
      </c>
    </row>
    <row r="25" spans="1:13" ht="19.5" customHeight="1">
      <c r="A25" s="16" t="s">
        <v>70</v>
      </c>
      <c r="B25" s="107" t="s">
        <v>13</v>
      </c>
      <c r="C25" s="108"/>
      <c r="D25" s="109"/>
      <c r="E25" s="1"/>
      <c r="F25" s="5">
        <f t="shared" si="1"/>
        <v>10</v>
      </c>
      <c r="G25" s="5" t="s">
        <v>35</v>
      </c>
      <c r="H25" s="8">
        <v>0.5</v>
      </c>
      <c r="I25" s="9">
        <f t="shared" si="0"/>
        <v>5</v>
      </c>
      <c r="J25" s="3" t="s">
        <v>20</v>
      </c>
    </row>
    <row r="26" spans="1:13" ht="19.5" customHeight="1">
      <c r="A26" s="16" t="s">
        <v>71</v>
      </c>
      <c r="B26" s="107" t="s">
        <v>14</v>
      </c>
      <c r="C26" s="108"/>
      <c r="D26" s="109"/>
      <c r="E26" s="1"/>
      <c r="F26" s="5">
        <f t="shared" si="1"/>
        <v>10</v>
      </c>
      <c r="G26" s="5" t="s">
        <v>35</v>
      </c>
      <c r="H26" s="8">
        <v>2</v>
      </c>
      <c r="I26" s="9">
        <f t="shared" si="0"/>
        <v>20</v>
      </c>
      <c r="J26" s="3" t="s">
        <v>20</v>
      </c>
    </row>
    <row r="27" spans="1:13" ht="19.5" customHeight="1">
      <c r="A27" s="16" t="s">
        <v>72</v>
      </c>
      <c r="B27" s="107" t="s">
        <v>24</v>
      </c>
      <c r="C27" s="108"/>
      <c r="D27" s="109"/>
      <c r="E27" s="1"/>
      <c r="F27" s="5"/>
      <c r="G27" s="5" t="s">
        <v>35</v>
      </c>
      <c r="H27" s="8"/>
      <c r="I27" s="9">
        <f t="shared" si="0"/>
        <v>0</v>
      </c>
      <c r="J27" s="3" t="s">
        <v>17</v>
      </c>
    </row>
    <row r="28" spans="1:13" ht="19.5" customHeight="1">
      <c r="A28" s="16" t="s">
        <v>73</v>
      </c>
      <c r="B28" s="107" t="s">
        <v>38</v>
      </c>
      <c r="C28" s="108"/>
      <c r="D28" s="109"/>
      <c r="E28" s="1"/>
      <c r="F28" s="5">
        <f t="shared" si="1"/>
        <v>10</v>
      </c>
      <c r="G28" s="5" t="s">
        <v>35</v>
      </c>
      <c r="H28" s="8">
        <v>0.5</v>
      </c>
      <c r="I28" s="9">
        <f t="shared" si="0"/>
        <v>5</v>
      </c>
      <c r="J28" s="3" t="s">
        <v>39</v>
      </c>
    </row>
    <row r="29" spans="1:13" ht="19.5" customHeight="1">
      <c r="A29" s="16" t="s">
        <v>74</v>
      </c>
      <c r="B29" s="107" t="s">
        <v>142</v>
      </c>
      <c r="C29" s="108"/>
      <c r="D29" s="109"/>
      <c r="E29" s="1" t="s">
        <v>101</v>
      </c>
      <c r="F29" s="5"/>
      <c r="G29" s="5" t="s">
        <v>36</v>
      </c>
      <c r="H29" s="8">
        <v>0.2</v>
      </c>
      <c r="I29" s="9">
        <f t="shared" si="0"/>
        <v>0</v>
      </c>
      <c r="J29" s="3" t="s">
        <v>16</v>
      </c>
    </row>
    <row r="30" spans="1:13" ht="19.5" customHeight="1">
      <c r="A30" s="16" t="s">
        <v>84</v>
      </c>
      <c r="B30" s="107" t="s">
        <v>40</v>
      </c>
      <c r="C30" s="108"/>
      <c r="D30" s="109"/>
      <c r="E30" s="1"/>
      <c r="F30" s="5"/>
      <c r="G30" s="5" t="s">
        <v>35</v>
      </c>
      <c r="H30" s="8">
        <v>5</v>
      </c>
      <c r="I30" s="9">
        <f t="shared" si="0"/>
        <v>0</v>
      </c>
      <c r="J30" s="3" t="s">
        <v>20</v>
      </c>
    </row>
    <row r="31" spans="1:13" ht="19.5" customHeight="1">
      <c r="A31" s="16" t="s">
        <v>85</v>
      </c>
      <c r="B31" s="107" t="s">
        <v>94</v>
      </c>
      <c r="C31" s="108"/>
      <c r="D31" s="109"/>
      <c r="E31" s="1"/>
      <c r="F31" s="5">
        <f t="shared" si="1"/>
        <v>10</v>
      </c>
      <c r="G31" s="5" t="s">
        <v>35</v>
      </c>
      <c r="H31" s="8">
        <v>5</v>
      </c>
      <c r="I31" s="9">
        <f t="shared" si="0"/>
        <v>50</v>
      </c>
      <c r="J31" s="3" t="s">
        <v>20</v>
      </c>
    </row>
    <row r="32" spans="1:13" ht="19.5" customHeight="1">
      <c r="A32" s="16" t="s">
        <v>86</v>
      </c>
      <c r="B32" s="107" t="s">
        <v>130</v>
      </c>
      <c r="C32" s="108"/>
      <c r="D32" s="109"/>
      <c r="E32" s="58" t="s">
        <v>138</v>
      </c>
      <c r="F32" s="5">
        <v>2</v>
      </c>
      <c r="G32" s="5"/>
      <c r="H32" s="8">
        <v>1</v>
      </c>
      <c r="I32" s="9">
        <f t="shared" si="0"/>
        <v>2</v>
      </c>
      <c r="J32" s="3" t="s">
        <v>20</v>
      </c>
    </row>
    <row r="33" spans="1:10" ht="19.5" customHeight="1">
      <c r="A33" s="16" t="s">
        <v>87</v>
      </c>
      <c r="B33" s="107" t="s">
        <v>199</v>
      </c>
      <c r="C33" s="108"/>
      <c r="D33" s="109"/>
      <c r="E33" s="1"/>
      <c r="F33" s="5">
        <f t="shared" ref="F33" si="2">D$4</f>
        <v>10</v>
      </c>
      <c r="G33" s="5" t="s">
        <v>35</v>
      </c>
      <c r="H33" s="8">
        <v>2</v>
      </c>
      <c r="I33" s="9">
        <f t="shared" ref="I33" si="3">H33*F33</f>
        <v>20</v>
      </c>
      <c r="J33" s="3" t="s">
        <v>20</v>
      </c>
    </row>
    <row r="34" spans="1:10" ht="19.5" customHeight="1">
      <c r="A34" s="16" t="s">
        <v>88</v>
      </c>
      <c r="B34" s="107" t="s">
        <v>200</v>
      </c>
      <c r="C34" s="108"/>
      <c r="D34" s="109"/>
      <c r="E34" s="1"/>
      <c r="F34" s="5">
        <f t="shared" ref="F34" si="4">D$4</f>
        <v>10</v>
      </c>
      <c r="G34" s="5" t="s">
        <v>35</v>
      </c>
      <c r="H34" s="8">
        <v>0.5</v>
      </c>
      <c r="I34" s="9">
        <f t="shared" ref="I34" si="5">H34*F34</f>
        <v>5</v>
      </c>
      <c r="J34" s="3" t="s">
        <v>20</v>
      </c>
    </row>
    <row r="35" spans="1:10" ht="19.5" customHeight="1">
      <c r="A35" s="16" t="s">
        <v>89</v>
      </c>
      <c r="B35" s="107"/>
      <c r="C35" s="108"/>
      <c r="D35" s="109"/>
      <c r="E35" s="1"/>
      <c r="F35" s="5"/>
      <c r="G35" s="5"/>
      <c r="H35" s="8"/>
      <c r="I35" s="9"/>
      <c r="J35" s="3"/>
    </row>
    <row r="36" spans="1:10" ht="19.5" customHeight="1">
      <c r="A36" s="16" t="s">
        <v>90</v>
      </c>
      <c r="B36" s="107"/>
      <c r="C36" s="108"/>
      <c r="D36" s="109"/>
      <c r="E36" s="1"/>
      <c r="F36" s="5"/>
      <c r="G36" s="5"/>
      <c r="H36" s="8"/>
      <c r="I36" s="9"/>
      <c r="J36" s="3"/>
    </row>
  </sheetData>
  <mergeCells count="34">
    <mergeCell ref="A6:A7"/>
    <mergeCell ref="B6:D7"/>
    <mergeCell ref="B12:D12"/>
    <mergeCell ref="B13:D13"/>
    <mergeCell ref="B28:D28"/>
    <mergeCell ref="B27:D27"/>
    <mergeCell ref="B9:D9"/>
    <mergeCell ref="B10:D10"/>
    <mergeCell ref="B22:D22"/>
    <mergeCell ref="B23:D23"/>
    <mergeCell ref="B24:D24"/>
    <mergeCell ref="B25:D25"/>
    <mergeCell ref="B18:D18"/>
    <mergeCell ref="B15:D15"/>
    <mergeCell ref="B16:D16"/>
    <mergeCell ref="B17:D17"/>
    <mergeCell ref="B29:D29"/>
    <mergeCell ref="J6:J7"/>
    <mergeCell ref="F6:F7"/>
    <mergeCell ref="B8:D8"/>
    <mergeCell ref="B11:D11"/>
    <mergeCell ref="B19:D19"/>
    <mergeCell ref="B20:D20"/>
    <mergeCell ref="B21:D21"/>
    <mergeCell ref="B14:D14"/>
    <mergeCell ref="G6:G7"/>
    <mergeCell ref="B26:D26"/>
    <mergeCell ref="B35:D35"/>
    <mergeCell ref="B36:D36"/>
    <mergeCell ref="B30:D30"/>
    <mergeCell ref="B31:D31"/>
    <mergeCell ref="B32:D32"/>
    <mergeCell ref="B33:D33"/>
    <mergeCell ref="B34:D34"/>
  </mergeCells>
  <phoneticPr fontId="2" type="noConversion"/>
  <pageMargins left="0.75" right="0.75" top="0.5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9"/>
  <sheetViews>
    <sheetView topLeftCell="A31" workbookViewId="0">
      <selection activeCell="H14" sqref="H14"/>
    </sheetView>
  </sheetViews>
  <sheetFormatPr defaultRowHeight="14.25"/>
  <cols>
    <col min="1" max="1" width="4.375" customWidth="1"/>
    <col min="2" max="3" width="11.25" customWidth="1"/>
    <col min="4" max="4" width="4.625" customWidth="1"/>
    <col min="5" max="5" width="9.875" customWidth="1"/>
    <col min="6" max="6" width="6.625" customWidth="1"/>
    <col min="7" max="7" width="9.875" customWidth="1"/>
    <col min="8" max="8" width="8" customWidth="1"/>
    <col min="9" max="9" width="7.375" customWidth="1"/>
    <col min="10" max="10" width="10.125" customWidth="1"/>
    <col min="12" max="12" width="10" customWidth="1"/>
  </cols>
  <sheetData>
    <row r="1" spans="1:17" ht="20.25">
      <c r="F1" s="44" t="s">
        <v>82</v>
      </c>
    </row>
    <row r="2" spans="1:17" ht="20.25" customHeight="1">
      <c r="F2" s="26" t="s">
        <v>102</v>
      </c>
    </row>
    <row r="3" spans="1:17" s="12" customFormat="1" ht="16.5">
      <c r="C3" s="13" t="s">
        <v>52</v>
      </c>
      <c r="D3" s="22" t="s">
        <v>37</v>
      </c>
      <c r="F3" s="13" t="s">
        <v>51</v>
      </c>
      <c r="G3" s="12" t="s">
        <v>83</v>
      </c>
    </row>
    <row r="4" spans="1:17" s="23" customFormat="1" ht="16.5">
      <c r="A4" s="24"/>
      <c r="B4" s="24"/>
      <c r="C4" s="50"/>
      <c r="D4" s="13" t="s">
        <v>132</v>
      </c>
      <c r="E4" s="13" t="s">
        <v>201</v>
      </c>
      <c r="F4" s="45">
        <v>1</v>
      </c>
      <c r="H4" s="13" t="s">
        <v>133</v>
      </c>
      <c r="I4" s="46">
        <f>N15</f>
        <v>39</v>
      </c>
    </row>
    <row r="5" spans="1:17" s="23" customFormat="1" ht="16.5">
      <c r="A5" s="24"/>
      <c r="B5" s="24"/>
      <c r="C5" s="50"/>
      <c r="D5" s="13"/>
      <c r="E5" s="13" t="s">
        <v>202</v>
      </c>
      <c r="F5" s="45">
        <v>5</v>
      </c>
      <c r="I5" s="46">
        <f>N21</f>
        <v>272</v>
      </c>
    </row>
    <row r="6" spans="1:17" s="23" customFormat="1" ht="16.5">
      <c r="A6" s="24"/>
      <c r="B6" s="24"/>
      <c r="C6" s="50"/>
      <c r="D6" s="13"/>
      <c r="E6" s="13" t="s">
        <v>203</v>
      </c>
      <c r="F6" s="45">
        <v>4</v>
      </c>
      <c r="I6" s="46">
        <f>N27</f>
        <v>179</v>
      </c>
    </row>
    <row r="7" spans="1:17" s="23" customFormat="1" ht="16.5">
      <c r="A7" s="24"/>
      <c r="B7" s="24"/>
      <c r="C7" s="50"/>
      <c r="D7" s="13"/>
      <c r="E7" s="13" t="s">
        <v>53</v>
      </c>
      <c r="F7" s="45">
        <f>SUM(F4:F6)</f>
        <v>10</v>
      </c>
      <c r="I7" s="46">
        <f>SUM(I4:I6)</f>
        <v>490</v>
      </c>
    </row>
    <row r="8" spans="1:17" ht="11.25" customHeight="1"/>
    <row r="9" spans="1:17" s="7" customFormat="1" ht="19.5" customHeight="1">
      <c r="A9" s="110" t="s">
        <v>0</v>
      </c>
      <c r="B9" s="114" t="s">
        <v>4</v>
      </c>
      <c r="C9" s="115"/>
      <c r="D9" s="116"/>
      <c r="E9" s="17" t="s">
        <v>30</v>
      </c>
      <c r="F9" s="110" t="s">
        <v>26</v>
      </c>
      <c r="G9" s="110" t="s">
        <v>2</v>
      </c>
      <c r="H9" s="17" t="s">
        <v>26</v>
      </c>
      <c r="I9" s="19" t="s">
        <v>28</v>
      </c>
      <c r="J9" s="110" t="s">
        <v>2</v>
      </c>
    </row>
    <row r="10" spans="1:17" ht="19.5" customHeight="1">
      <c r="A10" s="113"/>
      <c r="B10" s="117"/>
      <c r="C10" s="118"/>
      <c r="D10" s="119"/>
      <c r="E10" s="20" t="s">
        <v>31</v>
      </c>
      <c r="F10" s="120"/>
      <c r="G10" s="111"/>
      <c r="H10" s="20" t="s">
        <v>27</v>
      </c>
      <c r="I10" s="18" t="s">
        <v>29</v>
      </c>
      <c r="J10" s="111"/>
      <c r="M10" s="6"/>
      <c r="N10" s="6"/>
    </row>
    <row r="11" spans="1:17" ht="19.5" customHeight="1">
      <c r="A11" s="16" t="s">
        <v>54</v>
      </c>
      <c r="B11" s="54" t="s">
        <v>104</v>
      </c>
      <c r="C11" s="55"/>
      <c r="D11" s="56"/>
      <c r="E11" s="11" t="s">
        <v>114</v>
      </c>
      <c r="F11" s="5">
        <f>I$7</f>
        <v>490</v>
      </c>
      <c r="G11" s="5" t="s">
        <v>36</v>
      </c>
      <c r="H11" s="8">
        <v>1</v>
      </c>
      <c r="I11" s="9">
        <f>H11*F11</f>
        <v>490</v>
      </c>
      <c r="J11" s="5" t="s">
        <v>39</v>
      </c>
      <c r="L11" s="121"/>
      <c r="M11" s="71" t="s">
        <v>163</v>
      </c>
      <c r="N11" s="71">
        <v>39</v>
      </c>
      <c r="O11" s="124">
        <v>14</v>
      </c>
      <c r="P11" s="71" t="s">
        <v>182</v>
      </c>
      <c r="Q11" s="71">
        <v>50</v>
      </c>
    </row>
    <row r="12" spans="1:17" ht="19.5" customHeight="1">
      <c r="A12" s="16" t="s">
        <v>55</v>
      </c>
      <c r="B12" s="54" t="s">
        <v>105</v>
      </c>
      <c r="C12" s="55"/>
      <c r="D12" s="56"/>
      <c r="E12" s="11" t="s">
        <v>114</v>
      </c>
      <c r="F12" s="5">
        <f t="shared" ref="F12:F24" si="0">I$7</f>
        <v>490</v>
      </c>
      <c r="G12" s="5" t="s">
        <v>36</v>
      </c>
      <c r="H12" s="8">
        <v>1</v>
      </c>
      <c r="I12" s="9">
        <f>H12*F12</f>
        <v>490</v>
      </c>
      <c r="J12" s="5" t="s">
        <v>39</v>
      </c>
      <c r="L12" s="122"/>
      <c r="M12" s="71" t="s">
        <v>164</v>
      </c>
      <c r="N12" s="71"/>
      <c r="O12" s="124"/>
      <c r="P12" s="71" t="s">
        <v>183</v>
      </c>
      <c r="Q12" s="71"/>
    </row>
    <row r="13" spans="1:17" ht="19.5" customHeight="1">
      <c r="A13" s="16" t="s">
        <v>56</v>
      </c>
      <c r="B13" s="54" t="s">
        <v>106</v>
      </c>
      <c r="C13" s="55"/>
      <c r="D13" s="56"/>
      <c r="E13" s="11" t="s">
        <v>115</v>
      </c>
      <c r="F13" s="5">
        <f t="shared" si="0"/>
        <v>490</v>
      </c>
      <c r="G13" s="5" t="s">
        <v>36</v>
      </c>
      <c r="H13" s="8">
        <v>1</v>
      </c>
      <c r="I13" s="9">
        <f t="shared" ref="I13:I24" si="1">H13*F13</f>
        <v>490</v>
      </c>
      <c r="J13" s="5" t="s">
        <v>39</v>
      </c>
      <c r="L13" s="122"/>
      <c r="M13" s="71" t="s">
        <v>165</v>
      </c>
      <c r="N13" s="71"/>
      <c r="O13" s="124"/>
      <c r="P13" s="71"/>
      <c r="Q13" s="71"/>
    </row>
    <row r="14" spans="1:17" ht="19.5" customHeight="1">
      <c r="A14" s="16" t="s">
        <v>57</v>
      </c>
      <c r="B14" s="54" t="s">
        <v>107</v>
      </c>
      <c r="C14" s="55"/>
      <c r="D14" s="56"/>
      <c r="E14" s="1" t="s">
        <v>116</v>
      </c>
      <c r="F14" s="5">
        <f t="shared" si="0"/>
        <v>490</v>
      </c>
      <c r="G14" s="5" t="s">
        <v>36</v>
      </c>
      <c r="H14" s="8">
        <v>5</v>
      </c>
      <c r="I14" s="9">
        <f t="shared" si="1"/>
        <v>2450</v>
      </c>
      <c r="J14" s="5" t="s">
        <v>39</v>
      </c>
      <c r="L14" s="123"/>
      <c r="M14" s="71" t="s">
        <v>166</v>
      </c>
      <c r="N14" s="71"/>
      <c r="O14" s="124"/>
      <c r="P14" s="71"/>
      <c r="Q14" s="71"/>
    </row>
    <row r="15" spans="1:17" ht="19.5" customHeight="1">
      <c r="A15" s="16" t="s">
        <v>58</v>
      </c>
      <c r="B15" s="54" t="s">
        <v>108</v>
      </c>
      <c r="C15" s="55"/>
      <c r="D15" s="56"/>
      <c r="E15" s="1" t="s">
        <v>117</v>
      </c>
      <c r="F15" s="5">
        <f t="shared" si="0"/>
        <v>490</v>
      </c>
      <c r="G15" s="5" t="s">
        <v>36</v>
      </c>
      <c r="H15" s="8">
        <v>2</v>
      </c>
      <c r="I15" s="9">
        <f t="shared" si="1"/>
        <v>980</v>
      </c>
      <c r="J15" s="5" t="s">
        <v>39</v>
      </c>
      <c r="L15" s="125" t="s">
        <v>177</v>
      </c>
      <c r="M15" s="126"/>
      <c r="N15" s="66">
        <f>SUM(N11:N14)</f>
        <v>39</v>
      </c>
      <c r="O15" s="127"/>
      <c r="P15" s="127"/>
      <c r="Q15" s="66">
        <f>SUM(Q11:Q14)</f>
        <v>50</v>
      </c>
    </row>
    <row r="16" spans="1:17" ht="19.5" customHeight="1">
      <c r="A16" s="16" t="s">
        <v>46</v>
      </c>
      <c r="B16" s="54" t="s">
        <v>118</v>
      </c>
      <c r="C16" s="55"/>
      <c r="D16" s="56"/>
      <c r="E16" s="1" t="s">
        <v>109</v>
      </c>
      <c r="F16" s="5">
        <f t="shared" si="0"/>
        <v>490</v>
      </c>
      <c r="G16" s="5" t="s">
        <v>36</v>
      </c>
      <c r="H16" s="8">
        <v>0.2</v>
      </c>
      <c r="I16" s="9">
        <f t="shared" si="1"/>
        <v>98</v>
      </c>
      <c r="J16" s="3" t="s">
        <v>125</v>
      </c>
      <c r="L16" s="121"/>
      <c r="M16" s="71" t="s">
        <v>167</v>
      </c>
      <c r="N16" s="71">
        <v>53</v>
      </c>
      <c r="O16" s="127"/>
      <c r="P16" s="71" t="s">
        <v>178</v>
      </c>
      <c r="Q16" s="71"/>
    </row>
    <row r="17" spans="1:17" ht="19.5" customHeight="1">
      <c r="A17" s="16" t="s">
        <v>59</v>
      </c>
      <c r="B17" s="54" t="s">
        <v>122</v>
      </c>
      <c r="C17" s="55"/>
      <c r="D17" s="56"/>
      <c r="E17" s="11" t="s">
        <v>119</v>
      </c>
      <c r="F17" s="5">
        <f t="shared" si="0"/>
        <v>490</v>
      </c>
      <c r="G17" s="5" t="s">
        <v>36</v>
      </c>
      <c r="H17" s="8">
        <v>0.1</v>
      </c>
      <c r="I17" s="9">
        <f t="shared" si="1"/>
        <v>49</v>
      </c>
      <c r="J17" s="3" t="s">
        <v>126</v>
      </c>
      <c r="L17" s="122"/>
      <c r="M17" s="71" t="s">
        <v>168</v>
      </c>
      <c r="N17" s="71">
        <v>55</v>
      </c>
      <c r="O17" s="127"/>
      <c r="P17" s="71" t="s">
        <v>181</v>
      </c>
      <c r="Q17" s="71"/>
    </row>
    <row r="18" spans="1:17" ht="19.5" customHeight="1">
      <c r="A18" s="16" t="s">
        <v>60</v>
      </c>
      <c r="B18" s="54" t="s">
        <v>122</v>
      </c>
      <c r="C18" s="55"/>
      <c r="D18" s="56"/>
      <c r="E18" s="11" t="s">
        <v>120</v>
      </c>
      <c r="F18" s="5">
        <f t="shared" si="0"/>
        <v>490</v>
      </c>
      <c r="G18" s="5" t="s">
        <v>36</v>
      </c>
      <c r="H18" s="8">
        <v>0.1</v>
      </c>
      <c r="I18" s="9">
        <f t="shared" si="1"/>
        <v>49</v>
      </c>
      <c r="J18" s="3" t="s">
        <v>126</v>
      </c>
      <c r="L18" s="122"/>
      <c r="M18" s="71" t="s">
        <v>169</v>
      </c>
      <c r="N18" s="71">
        <v>54</v>
      </c>
      <c r="O18" s="127"/>
      <c r="P18" s="71"/>
      <c r="Q18" s="71"/>
    </row>
    <row r="19" spans="1:17" ht="19.5" customHeight="1">
      <c r="A19" s="16" t="s">
        <v>61</v>
      </c>
      <c r="B19" s="54" t="s">
        <v>122</v>
      </c>
      <c r="C19" s="55"/>
      <c r="D19" s="56"/>
      <c r="E19" s="11" t="s">
        <v>121</v>
      </c>
      <c r="F19" s="5">
        <f t="shared" si="0"/>
        <v>490</v>
      </c>
      <c r="G19" s="5" t="s">
        <v>36</v>
      </c>
      <c r="H19" s="8">
        <v>0.05</v>
      </c>
      <c r="I19" s="9">
        <f t="shared" si="1"/>
        <v>24.5</v>
      </c>
      <c r="J19" s="3" t="s">
        <v>126</v>
      </c>
      <c r="L19" s="122"/>
      <c r="M19" s="71" t="s">
        <v>170</v>
      </c>
      <c r="N19" s="71">
        <v>57</v>
      </c>
      <c r="O19" s="127"/>
      <c r="P19" s="71"/>
      <c r="Q19" s="71"/>
    </row>
    <row r="20" spans="1:17" ht="16.5">
      <c r="A20" s="16" t="s">
        <v>62</v>
      </c>
      <c r="B20" s="54" t="s">
        <v>110</v>
      </c>
      <c r="C20" s="55"/>
      <c r="D20" s="56"/>
      <c r="E20" s="47" t="s">
        <v>129</v>
      </c>
      <c r="F20" s="5">
        <f>F7</f>
        <v>10</v>
      </c>
      <c r="G20" s="5" t="s">
        <v>35</v>
      </c>
      <c r="H20" s="8">
        <v>1</v>
      </c>
      <c r="I20" s="9">
        <f t="shared" si="1"/>
        <v>10</v>
      </c>
      <c r="J20" s="3" t="s">
        <v>20</v>
      </c>
      <c r="L20" s="123"/>
      <c r="M20" s="71" t="s">
        <v>171</v>
      </c>
      <c r="N20" s="71">
        <v>53</v>
      </c>
      <c r="O20" s="127"/>
      <c r="P20" s="71"/>
      <c r="Q20" s="71"/>
    </row>
    <row r="21" spans="1:17" ht="16.5">
      <c r="A21" s="16" t="s">
        <v>63</v>
      </c>
      <c r="B21" s="54" t="s">
        <v>111</v>
      </c>
      <c r="C21" s="55"/>
      <c r="D21" s="56"/>
      <c r="E21" s="1" t="s">
        <v>127</v>
      </c>
      <c r="F21" s="5">
        <f t="shared" si="0"/>
        <v>490</v>
      </c>
      <c r="G21" s="5" t="s">
        <v>36</v>
      </c>
      <c r="H21" s="8">
        <v>1</v>
      </c>
      <c r="I21" s="9">
        <f t="shared" si="1"/>
        <v>490</v>
      </c>
      <c r="J21" s="3" t="s">
        <v>19</v>
      </c>
      <c r="L21" s="125" t="s">
        <v>177</v>
      </c>
      <c r="M21" s="126"/>
      <c r="N21" s="66">
        <f>SUM(N16:N20)</f>
        <v>272</v>
      </c>
      <c r="O21" s="127"/>
      <c r="P21" s="127"/>
      <c r="Q21" s="66">
        <f>SUM(Q16:Q20)</f>
        <v>0</v>
      </c>
    </row>
    <row r="22" spans="1:17" ht="16.5">
      <c r="A22" s="16" t="s">
        <v>64</v>
      </c>
      <c r="B22" s="54" t="s">
        <v>113</v>
      </c>
      <c r="C22" s="55"/>
      <c r="D22" s="56"/>
      <c r="E22" s="1" t="s">
        <v>123</v>
      </c>
      <c r="F22" s="5">
        <f t="shared" si="0"/>
        <v>490</v>
      </c>
      <c r="G22" s="5" t="s">
        <v>36</v>
      </c>
      <c r="H22" s="8">
        <v>0.2</v>
      </c>
      <c r="I22" s="9">
        <f t="shared" si="1"/>
        <v>98</v>
      </c>
      <c r="J22" s="3" t="s">
        <v>1</v>
      </c>
      <c r="L22" s="121"/>
      <c r="M22" s="71" t="s">
        <v>172</v>
      </c>
      <c r="N22" s="71">
        <v>46</v>
      </c>
      <c r="O22" s="127"/>
      <c r="P22" s="71" t="s">
        <v>179</v>
      </c>
      <c r="Q22" s="71"/>
    </row>
    <row r="23" spans="1:17" ht="16.5">
      <c r="A23" s="16" t="s">
        <v>65</v>
      </c>
      <c r="B23" s="54" t="s">
        <v>113</v>
      </c>
      <c r="C23" s="55"/>
      <c r="D23" s="56"/>
      <c r="E23" s="1" t="s">
        <v>124</v>
      </c>
      <c r="F23" s="5">
        <f t="shared" si="0"/>
        <v>490</v>
      </c>
      <c r="G23" s="5" t="s">
        <v>36</v>
      </c>
      <c r="H23" s="8">
        <v>0.2</v>
      </c>
      <c r="I23" s="9">
        <f t="shared" si="1"/>
        <v>98</v>
      </c>
      <c r="J23" s="3" t="s">
        <v>1</v>
      </c>
      <c r="L23" s="122"/>
      <c r="M23" s="71" t="s">
        <v>173</v>
      </c>
      <c r="N23" s="71">
        <v>46</v>
      </c>
      <c r="O23" s="127"/>
      <c r="P23" s="71" t="s">
        <v>180</v>
      </c>
      <c r="Q23" s="71"/>
    </row>
    <row r="24" spans="1:17" ht="16.5">
      <c r="A24" s="16" t="s">
        <v>66</v>
      </c>
      <c r="B24" s="54" t="s">
        <v>112</v>
      </c>
      <c r="C24" s="55"/>
      <c r="D24" s="56"/>
      <c r="E24" s="1" t="s">
        <v>124</v>
      </c>
      <c r="F24" s="5">
        <f t="shared" si="0"/>
        <v>490</v>
      </c>
      <c r="G24" s="5" t="s">
        <v>36</v>
      </c>
      <c r="H24" s="8">
        <v>0.2</v>
      </c>
      <c r="I24" s="9">
        <f t="shared" si="1"/>
        <v>98</v>
      </c>
      <c r="J24" s="3" t="s">
        <v>20</v>
      </c>
      <c r="L24" s="122"/>
      <c r="M24" s="71" t="s">
        <v>174</v>
      </c>
      <c r="N24" s="71">
        <v>43</v>
      </c>
      <c r="O24" s="127"/>
      <c r="P24" s="71"/>
      <c r="Q24" s="71"/>
    </row>
    <row r="25" spans="1:17" ht="16.5">
      <c r="A25" s="16" t="s">
        <v>67</v>
      </c>
      <c r="B25" s="107"/>
      <c r="C25" s="108"/>
      <c r="D25" s="109"/>
      <c r="E25" s="1"/>
      <c r="F25" s="5"/>
      <c r="G25" s="5"/>
      <c r="H25" s="8"/>
      <c r="I25" s="9"/>
      <c r="J25" s="3"/>
      <c r="L25" s="122"/>
      <c r="M25" s="71" t="s">
        <v>175</v>
      </c>
      <c r="N25" s="71">
        <v>44</v>
      </c>
      <c r="O25" s="127"/>
      <c r="P25" s="71"/>
      <c r="Q25" s="71"/>
    </row>
    <row r="26" spans="1:17" ht="16.5">
      <c r="A26" s="16" t="s">
        <v>68</v>
      </c>
      <c r="B26" s="107"/>
      <c r="C26" s="108"/>
      <c r="D26" s="109"/>
      <c r="E26" s="1"/>
      <c r="F26" s="5"/>
      <c r="G26" s="5"/>
      <c r="H26" s="8"/>
      <c r="I26" s="9"/>
      <c r="J26" s="3"/>
      <c r="L26" s="123"/>
      <c r="M26" s="71" t="s">
        <v>176</v>
      </c>
      <c r="N26" s="71"/>
      <c r="O26" s="127"/>
      <c r="P26" s="71"/>
      <c r="Q26" s="71"/>
    </row>
    <row r="27" spans="1:17" ht="16.5">
      <c r="A27" s="16" t="s">
        <v>69</v>
      </c>
      <c r="B27" s="107"/>
      <c r="C27" s="108"/>
      <c r="D27" s="109"/>
      <c r="E27" s="1"/>
      <c r="F27" s="5"/>
      <c r="G27" s="5"/>
      <c r="H27" s="8"/>
      <c r="I27" s="9"/>
      <c r="J27" s="3"/>
      <c r="L27" s="125" t="s">
        <v>177</v>
      </c>
      <c r="M27" s="126"/>
      <c r="N27" s="66">
        <f>SUM(N22:N26)</f>
        <v>179</v>
      </c>
      <c r="O27" s="127"/>
      <c r="P27" s="127"/>
      <c r="Q27" s="66">
        <f>SUM(Q22:Q26)</f>
        <v>0</v>
      </c>
    </row>
    <row r="28" spans="1:17" ht="15.75">
      <c r="A28" s="16" t="s">
        <v>70</v>
      </c>
      <c r="B28" s="107"/>
      <c r="C28" s="108"/>
      <c r="D28" s="109"/>
      <c r="E28" s="1"/>
      <c r="F28" s="5"/>
      <c r="G28" s="5"/>
      <c r="H28" s="8"/>
      <c r="I28" s="9"/>
      <c r="J28" s="3"/>
    </row>
    <row r="29" spans="1:17" ht="15.75">
      <c r="A29" s="16" t="s">
        <v>71</v>
      </c>
      <c r="B29" s="107"/>
      <c r="C29" s="108"/>
      <c r="D29" s="109"/>
      <c r="E29" s="1"/>
      <c r="F29" s="5"/>
      <c r="G29" s="5"/>
      <c r="H29" s="8"/>
      <c r="I29" s="9"/>
      <c r="J29" s="3"/>
    </row>
    <row r="30" spans="1:17" ht="15.75">
      <c r="A30" s="16" t="s">
        <v>72</v>
      </c>
      <c r="B30" s="107"/>
      <c r="C30" s="108"/>
      <c r="D30" s="109"/>
      <c r="E30" s="1"/>
      <c r="F30" s="5"/>
      <c r="G30" s="5"/>
      <c r="H30" s="8"/>
      <c r="I30" s="9"/>
      <c r="J30" s="3"/>
    </row>
    <row r="31" spans="1:17" ht="15.75">
      <c r="A31" s="16" t="s">
        <v>73</v>
      </c>
      <c r="B31" s="107"/>
      <c r="C31" s="108"/>
      <c r="D31" s="109"/>
      <c r="E31" s="1"/>
      <c r="F31" s="5"/>
      <c r="G31" s="5"/>
      <c r="H31" s="8"/>
      <c r="I31" s="9"/>
      <c r="J31" s="3"/>
    </row>
    <row r="32" spans="1:17" ht="15.75">
      <c r="A32" s="16" t="s">
        <v>74</v>
      </c>
      <c r="B32" s="107"/>
      <c r="C32" s="108"/>
      <c r="D32" s="109"/>
      <c r="E32" s="1"/>
      <c r="F32" s="5"/>
      <c r="G32" s="5"/>
      <c r="H32" s="8"/>
      <c r="I32" s="9"/>
      <c r="J32" s="3"/>
    </row>
    <row r="33" spans="1:10" ht="15.75">
      <c r="A33" s="16" t="s">
        <v>84</v>
      </c>
      <c r="B33" s="107"/>
      <c r="C33" s="108"/>
      <c r="D33" s="109"/>
      <c r="E33" s="1"/>
      <c r="F33" s="5"/>
      <c r="G33" s="5"/>
      <c r="H33" s="8"/>
      <c r="I33" s="9"/>
      <c r="J33" s="3"/>
    </row>
    <row r="34" spans="1:10" ht="15.75">
      <c r="A34" s="16" t="s">
        <v>85</v>
      </c>
      <c r="B34" s="107"/>
      <c r="C34" s="108"/>
      <c r="D34" s="109"/>
      <c r="E34" s="1"/>
      <c r="F34" s="5"/>
      <c r="G34" s="5"/>
      <c r="H34" s="8"/>
      <c r="I34" s="9"/>
      <c r="J34" s="3"/>
    </row>
    <row r="35" spans="1:10" ht="15.75">
      <c r="A35" s="16" t="s">
        <v>86</v>
      </c>
      <c r="B35" s="107"/>
      <c r="C35" s="108"/>
      <c r="D35" s="109"/>
      <c r="E35" s="1"/>
      <c r="F35" s="5"/>
      <c r="G35" s="5"/>
      <c r="H35" s="8"/>
      <c r="I35" s="9"/>
      <c r="J35" s="3"/>
    </row>
    <row r="36" spans="1:10" ht="15.75">
      <c r="A36" s="16" t="s">
        <v>87</v>
      </c>
      <c r="B36" s="107"/>
      <c r="C36" s="108"/>
      <c r="D36" s="109"/>
      <c r="E36" s="1"/>
      <c r="F36" s="5"/>
      <c r="G36" s="5"/>
      <c r="H36" s="8"/>
      <c r="I36" s="9"/>
      <c r="J36" s="3"/>
    </row>
    <row r="37" spans="1:10" ht="15.75">
      <c r="A37" s="16" t="s">
        <v>88</v>
      </c>
      <c r="B37" s="107"/>
      <c r="C37" s="108"/>
      <c r="D37" s="109"/>
      <c r="E37" s="1"/>
      <c r="F37" s="5"/>
      <c r="G37" s="5"/>
      <c r="H37" s="8"/>
      <c r="I37" s="9"/>
      <c r="J37" s="3"/>
    </row>
    <row r="38" spans="1:10" ht="15.75">
      <c r="A38" s="16" t="s">
        <v>89</v>
      </c>
      <c r="B38" s="107"/>
      <c r="C38" s="108"/>
      <c r="D38" s="109"/>
      <c r="E38" s="1"/>
      <c r="F38" s="5"/>
      <c r="G38" s="5"/>
      <c r="H38" s="8"/>
      <c r="I38" s="9"/>
      <c r="J38" s="3"/>
    </row>
    <row r="39" spans="1:10" ht="15.75">
      <c r="A39" s="16" t="s">
        <v>90</v>
      </c>
      <c r="B39" s="107"/>
      <c r="C39" s="108"/>
      <c r="D39" s="109"/>
      <c r="E39" s="1"/>
      <c r="F39" s="5"/>
      <c r="G39" s="5"/>
      <c r="H39" s="8"/>
      <c r="I39" s="9"/>
      <c r="J39" s="3"/>
    </row>
  </sheetData>
  <mergeCells count="32">
    <mergeCell ref="L21:M21"/>
    <mergeCell ref="O21:P21"/>
    <mergeCell ref="L22:L26"/>
    <mergeCell ref="O22:O26"/>
    <mergeCell ref="L27:M27"/>
    <mergeCell ref="O27:P27"/>
    <mergeCell ref="L11:L14"/>
    <mergeCell ref="O11:O14"/>
    <mergeCell ref="L15:M15"/>
    <mergeCell ref="O15:P15"/>
    <mergeCell ref="L16:L20"/>
    <mergeCell ref="O16:O20"/>
    <mergeCell ref="B36:D36"/>
    <mergeCell ref="B37:D37"/>
    <mergeCell ref="B38:D38"/>
    <mergeCell ref="B39:D39"/>
    <mergeCell ref="B30:D30"/>
    <mergeCell ref="B31:D31"/>
    <mergeCell ref="B32:D32"/>
    <mergeCell ref="B33:D33"/>
    <mergeCell ref="B34:D34"/>
    <mergeCell ref="B35:D35"/>
    <mergeCell ref="B29:D29"/>
    <mergeCell ref="B25:D25"/>
    <mergeCell ref="B26:D26"/>
    <mergeCell ref="B27:D27"/>
    <mergeCell ref="B28:D28"/>
    <mergeCell ref="J9:J10"/>
    <mergeCell ref="A9:A10"/>
    <mergeCell ref="B9:D10"/>
    <mergeCell ref="F9:F10"/>
    <mergeCell ref="G9:G10"/>
  </mergeCells>
  <pageMargins left="0.7" right="0.7" top="0.75" bottom="0.75" header="0.3" footer="0.3"/>
  <pageSetup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6"/>
  <sheetViews>
    <sheetView tabSelected="1" topLeftCell="A10" workbookViewId="0">
      <selection activeCell="H16" sqref="H16"/>
    </sheetView>
  </sheetViews>
  <sheetFormatPr defaultColWidth="9" defaultRowHeight="16.5"/>
  <cols>
    <col min="1" max="1" width="5" style="23" customWidth="1"/>
    <col min="2" max="2" width="20.125" style="23" customWidth="1"/>
    <col min="3" max="3" width="9.5" style="23" customWidth="1"/>
    <col min="4" max="4" width="5.25" style="23" customWidth="1"/>
    <col min="5" max="5" width="4.375" style="23" customWidth="1"/>
    <col min="6" max="6" width="4.875" style="23" customWidth="1"/>
    <col min="7" max="7" width="5.125" style="23" customWidth="1"/>
    <col min="8" max="8" width="5.875" style="23" customWidth="1"/>
    <col min="9" max="11" width="5.25" style="23" customWidth="1"/>
    <col min="12" max="12" width="13.125" style="23" customWidth="1"/>
    <col min="13" max="13" width="5" style="23" customWidth="1"/>
    <col min="14" max="14" width="4" style="23" customWidth="1"/>
    <col min="15" max="16" width="9" style="23"/>
    <col min="17" max="17" width="5.625" style="23" customWidth="1"/>
    <col min="18" max="16384" width="9" style="23"/>
  </cols>
  <sheetData>
    <row r="1" spans="1:20">
      <c r="A1" s="133" t="s">
        <v>49</v>
      </c>
      <c r="B1" s="133"/>
      <c r="C1" s="133"/>
      <c r="D1" s="24"/>
      <c r="H1" s="24"/>
      <c r="J1" s="45" t="s">
        <v>48</v>
      </c>
      <c r="K1" s="24"/>
    </row>
    <row r="2" spans="1:20">
      <c r="A2" s="133" t="s">
        <v>50</v>
      </c>
      <c r="B2" s="133"/>
      <c r="C2" s="133"/>
      <c r="D2" s="24"/>
      <c r="H2" s="24"/>
      <c r="J2" s="49" t="s">
        <v>131</v>
      </c>
      <c r="K2" s="24"/>
    </row>
    <row r="3" spans="1:20">
      <c r="A3" s="134" t="s">
        <v>190</v>
      </c>
      <c r="B3" s="134"/>
      <c r="C3" s="134"/>
      <c r="D3" s="39"/>
      <c r="G3" s="24"/>
      <c r="H3" s="24"/>
      <c r="I3" s="24"/>
      <c r="J3" s="24"/>
      <c r="K3" s="24"/>
    </row>
    <row r="4" spans="1:20">
      <c r="A4" s="135" t="s">
        <v>204</v>
      </c>
      <c r="B4" s="135"/>
      <c r="C4" s="135"/>
      <c r="D4" s="39"/>
      <c r="G4" s="24"/>
      <c r="H4" s="24"/>
      <c r="I4" s="24"/>
      <c r="J4" s="24"/>
      <c r="K4" s="24"/>
    </row>
    <row r="5" spans="1:20">
      <c r="A5" s="136"/>
      <c r="B5" s="136"/>
      <c r="C5" s="136"/>
      <c r="D5" s="136"/>
      <c r="E5" s="136"/>
      <c r="F5" s="136"/>
      <c r="G5" s="136"/>
      <c r="I5" s="45"/>
      <c r="J5" s="45"/>
      <c r="K5" s="45"/>
      <c r="L5" s="45"/>
    </row>
    <row r="6" spans="1:20" ht="20.25">
      <c r="B6" s="39"/>
      <c r="C6" s="39"/>
      <c r="D6" s="39"/>
      <c r="E6" s="44" t="s">
        <v>82</v>
      </c>
      <c r="F6" s="39"/>
      <c r="I6" s="39"/>
      <c r="J6" s="39"/>
      <c r="K6" s="39"/>
      <c r="L6" s="39"/>
    </row>
    <row r="7" spans="1:20">
      <c r="B7" s="24"/>
      <c r="C7" s="24"/>
      <c r="D7" s="24"/>
      <c r="E7" s="45" t="s">
        <v>128</v>
      </c>
      <c r="F7" s="24"/>
      <c r="I7" s="24"/>
      <c r="J7" s="24"/>
      <c r="K7" s="24"/>
      <c r="L7" s="24"/>
    </row>
    <row r="8" spans="1:20">
      <c r="A8" s="24"/>
      <c r="C8" s="13" t="s">
        <v>43</v>
      </c>
      <c r="D8" s="24" t="s">
        <v>83</v>
      </c>
      <c r="F8" s="13"/>
      <c r="I8" s="24"/>
      <c r="J8" s="24"/>
      <c r="K8" s="24"/>
      <c r="L8" s="24"/>
    </row>
    <row r="9" spans="1:20">
      <c r="A9" s="24"/>
      <c r="B9" s="13" t="s">
        <v>132</v>
      </c>
      <c r="D9" s="13" t="s">
        <v>212</v>
      </c>
      <c r="E9" s="45">
        <v>1</v>
      </c>
      <c r="H9" s="13" t="s">
        <v>133</v>
      </c>
      <c r="I9" s="46">
        <f>P18</f>
        <v>39</v>
      </c>
    </row>
    <row r="10" spans="1:20">
      <c r="A10" s="24"/>
      <c r="B10" s="24"/>
      <c r="C10" s="50"/>
      <c r="D10" s="13" t="s">
        <v>53</v>
      </c>
      <c r="E10" s="45">
        <f>SUM(E9:E9)</f>
        <v>1</v>
      </c>
      <c r="H10" s="46"/>
      <c r="I10" s="46">
        <f>SUM(I9:I9)</f>
        <v>39</v>
      </c>
      <c r="J10" s="23" t="s">
        <v>45</v>
      </c>
    </row>
    <row r="11" spans="1:20">
      <c r="A11" s="25"/>
      <c r="B11" s="25"/>
    </row>
    <row r="12" spans="1:20" s="26" customFormat="1" ht="33" customHeight="1">
      <c r="A12" s="131" t="s">
        <v>91</v>
      </c>
      <c r="B12" s="131" t="s">
        <v>41</v>
      </c>
      <c r="C12" s="73" t="s">
        <v>75</v>
      </c>
      <c r="D12" s="128" t="s">
        <v>139</v>
      </c>
      <c r="E12" s="130"/>
      <c r="F12" s="131" t="s">
        <v>143</v>
      </c>
      <c r="G12" s="128" t="s">
        <v>92</v>
      </c>
      <c r="H12" s="130"/>
      <c r="I12" s="128" t="s">
        <v>92</v>
      </c>
      <c r="J12" s="129"/>
      <c r="K12" s="130"/>
      <c r="L12" s="131" t="s">
        <v>3</v>
      </c>
    </row>
    <row r="13" spans="1:20" s="26" customFormat="1" ht="30.75" customHeight="1">
      <c r="A13" s="137"/>
      <c r="B13" s="132"/>
      <c r="C13" s="74" t="s">
        <v>76</v>
      </c>
      <c r="D13" s="74" t="s">
        <v>77</v>
      </c>
      <c r="E13" s="52" t="s">
        <v>26</v>
      </c>
      <c r="F13" s="132"/>
      <c r="G13" s="74" t="s">
        <v>77</v>
      </c>
      <c r="H13" s="51" t="s">
        <v>210</v>
      </c>
      <c r="I13" s="52" t="s">
        <v>79</v>
      </c>
      <c r="J13" s="52" t="s">
        <v>80</v>
      </c>
      <c r="K13" s="52" t="s">
        <v>98</v>
      </c>
      <c r="L13" s="132"/>
    </row>
    <row r="14" spans="1:20" s="33" customFormat="1">
      <c r="A14" s="28">
        <v>1</v>
      </c>
      <c r="B14" s="72" t="s">
        <v>93</v>
      </c>
      <c r="C14" s="4" t="s">
        <v>160</v>
      </c>
      <c r="D14" s="5" t="s">
        <v>35</v>
      </c>
      <c r="E14" s="31">
        <f t="shared" ref="E14:E39" si="0">IF(D14="SV",I$10,IF(D14="lớp",E$10))</f>
        <v>1</v>
      </c>
      <c r="F14" s="81">
        <v>0.5</v>
      </c>
      <c r="G14" s="3" t="s">
        <v>152</v>
      </c>
      <c r="H14" s="30">
        <f>F14*E14</f>
        <v>0.5</v>
      </c>
      <c r="I14" s="31"/>
      <c r="J14" s="31"/>
      <c r="K14" s="31"/>
      <c r="L14" s="34"/>
      <c r="M14" s="26"/>
      <c r="N14" s="121"/>
      <c r="O14" s="75" t="s">
        <v>163</v>
      </c>
      <c r="P14" s="75">
        <v>39</v>
      </c>
      <c r="Q14" s="124">
        <v>14</v>
      </c>
      <c r="R14" s="75" t="s">
        <v>182</v>
      </c>
      <c r="S14" s="75">
        <v>50</v>
      </c>
      <c r="T14" s="26"/>
    </row>
    <row r="15" spans="1:20" s="33" customFormat="1">
      <c r="A15" s="28">
        <v>2</v>
      </c>
      <c r="B15" s="72" t="s">
        <v>93</v>
      </c>
      <c r="C15" s="4" t="s">
        <v>161</v>
      </c>
      <c r="D15" s="5" t="s">
        <v>35</v>
      </c>
      <c r="E15" s="31">
        <f t="shared" si="0"/>
        <v>1</v>
      </c>
      <c r="F15" s="81">
        <v>0.5</v>
      </c>
      <c r="G15" s="3" t="s">
        <v>152</v>
      </c>
      <c r="H15" s="30">
        <f t="shared" ref="H15:H56" si="1">F15*E15</f>
        <v>0.5</v>
      </c>
      <c r="I15" s="30"/>
      <c r="J15" s="30"/>
      <c r="K15" s="30"/>
      <c r="L15" s="34"/>
      <c r="M15" s="26"/>
      <c r="N15" s="122"/>
      <c r="O15" s="75" t="s">
        <v>164</v>
      </c>
      <c r="P15" s="75"/>
      <c r="Q15" s="124"/>
      <c r="R15" s="75" t="s">
        <v>183</v>
      </c>
      <c r="S15" s="75"/>
      <c r="T15" s="26"/>
    </row>
    <row r="16" spans="1:20" s="33" customFormat="1">
      <c r="A16" s="28">
        <v>3</v>
      </c>
      <c r="B16" s="72" t="s">
        <v>93</v>
      </c>
      <c r="C16" s="4" t="s">
        <v>162</v>
      </c>
      <c r="D16" s="5" t="s">
        <v>35</v>
      </c>
      <c r="E16" s="31">
        <f t="shared" si="0"/>
        <v>1</v>
      </c>
      <c r="F16" s="81">
        <v>0.5</v>
      </c>
      <c r="G16" s="3" t="s">
        <v>152</v>
      </c>
      <c r="H16" s="30">
        <f t="shared" si="1"/>
        <v>0.5</v>
      </c>
      <c r="I16" s="30"/>
      <c r="J16" s="30"/>
      <c r="K16" s="30"/>
      <c r="L16" s="34"/>
      <c r="M16" s="26"/>
      <c r="N16" s="122"/>
      <c r="O16" s="75" t="s">
        <v>165</v>
      </c>
      <c r="P16" s="75"/>
      <c r="Q16" s="124"/>
      <c r="R16" s="75"/>
      <c r="S16" s="75"/>
      <c r="T16" s="26"/>
    </row>
    <row r="17" spans="1:20" s="33" customFormat="1">
      <c r="A17" s="28">
        <v>4</v>
      </c>
      <c r="B17" s="72" t="s">
        <v>134</v>
      </c>
      <c r="C17" s="4" t="s">
        <v>135</v>
      </c>
      <c r="D17" s="5" t="s">
        <v>36</v>
      </c>
      <c r="E17" s="31">
        <f t="shared" si="0"/>
        <v>39</v>
      </c>
      <c r="F17" s="81">
        <v>2.8</v>
      </c>
      <c r="G17" s="3" t="s">
        <v>16</v>
      </c>
      <c r="H17" s="30">
        <f t="shared" si="1"/>
        <v>109.19999999999999</v>
      </c>
      <c r="I17" s="30"/>
      <c r="J17" s="30"/>
      <c r="K17" s="30"/>
      <c r="L17" s="34"/>
      <c r="M17" s="26"/>
      <c r="N17" s="123"/>
      <c r="O17" s="75" t="s">
        <v>166</v>
      </c>
      <c r="P17" s="75"/>
      <c r="Q17" s="124"/>
      <c r="R17" s="75"/>
      <c r="S17" s="75"/>
      <c r="T17" s="26"/>
    </row>
    <row r="18" spans="1:20" s="33" customFormat="1">
      <c r="A18" s="28">
        <v>5</v>
      </c>
      <c r="B18" s="72" t="s">
        <v>137</v>
      </c>
      <c r="C18" s="4" t="s">
        <v>47</v>
      </c>
      <c r="D18" s="5" t="s">
        <v>36</v>
      </c>
      <c r="E18" s="31">
        <f t="shared" si="0"/>
        <v>39</v>
      </c>
      <c r="F18" s="81">
        <v>2</v>
      </c>
      <c r="G18" s="3" t="s">
        <v>141</v>
      </c>
      <c r="H18" s="30">
        <f t="shared" si="1"/>
        <v>78</v>
      </c>
      <c r="I18" s="30"/>
      <c r="J18" s="30"/>
      <c r="K18" s="30"/>
      <c r="L18" s="34"/>
      <c r="M18" s="26"/>
      <c r="N18" s="125" t="s">
        <v>177</v>
      </c>
      <c r="O18" s="126"/>
      <c r="P18" s="66">
        <f>SUM(P14:P17)</f>
        <v>39</v>
      </c>
      <c r="Q18" s="127"/>
      <c r="R18" s="127"/>
      <c r="S18" s="66">
        <f>SUM(S14:S17)</f>
        <v>50</v>
      </c>
      <c r="T18" s="26"/>
    </row>
    <row r="19" spans="1:20" s="33" customFormat="1">
      <c r="A19" s="28">
        <v>6</v>
      </c>
      <c r="B19" s="72" t="s">
        <v>22</v>
      </c>
      <c r="C19" s="4"/>
      <c r="D19" s="5" t="s">
        <v>35</v>
      </c>
      <c r="E19" s="31">
        <f t="shared" si="0"/>
        <v>1</v>
      </c>
      <c r="F19" s="81">
        <v>0.2</v>
      </c>
      <c r="G19" s="3" t="s">
        <v>18</v>
      </c>
      <c r="H19" s="30">
        <f t="shared" si="1"/>
        <v>0.2</v>
      </c>
      <c r="I19" s="30"/>
      <c r="J19" s="30"/>
      <c r="K19" s="30"/>
      <c r="L19" s="34"/>
      <c r="M19" s="26"/>
      <c r="N19" s="121"/>
      <c r="O19" s="75" t="s">
        <v>167</v>
      </c>
      <c r="P19" s="75">
        <v>53</v>
      </c>
      <c r="Q19" s="127"/>
      <c r="R19" s="75" t="s">
        <v>178</v>
      </c>
      <c r="S19" s="75"/>
      <c r="T19" s="26"/>
    </row>
    <row r="20" spans="1:20" s="33" customFormat="1">
      <c r="A20" s="28">
        <v>7</v>
      </c>
      <c r="B20" s="72" t="s">
        <v>5</v>
      </c>
      <c r="C20" s="4"/>
      <c r="D20" s="5" t="s">
        <v>35</v>
      </c>
      <c r="E20" s="31">
        <f t="shared" si="0"/>
        <v>1</v>
      </c>
      <c r="F20" s="81">
        <v>0.5</v>
      </c>
      <c r="G20" s="3" t="s">
        <v>18</v>
      </c>
      <c r="H20" s="30">
        <f t="shared" si="1"/>
        <v>0.5</v>
      </c>
      <c r="I20" s="30"/>
      <c r="J20" s="30"/>
      <c r="K20" s="30"/>
      <c r="L20" s="34"/>
      <c r="M20" s="26"/>
      <c r="N20" s="122"/>
      <c r="O20" s="75" t="s">
        <v>168</v>
      </c>
      <c r="P20" s="75">
        <v>55</v>
      </c>
      <c r="Q20" s="127"/>
      <c r="R20" s="75" t="s">
        <v>181</v>
      </c>
      <c r="S20" s="75"/>
      <c r="T20" s="26"/>
    </row>
    <row r="21" spans="1:20" s="33" customFormat="1">
      <c r="A21" s="28">
        <v>8</v>
      </c>
      <c r="B21" s="72" t="s">
        <v>6</v>
      </c>
      <c r="C21" s="4"/>
      <c r="D21" s="5" t="s">
        <v>35</v>
      </c>
      <c r="E21" s="31">
        <f t="shared" si="0"/>
        <v>1</v>
      </c>
      <c r="F21" s="81"/>
      <c r="G21" s="3" t="s">
        <v>140</v>
      </c>
      <c r="H21" s="30">
        <f t="shared" si="1"/>
        <v>0</v>
      </c>
      <c r="I21" s="30"/>
      <c r="J21" s="30"/>
      <c r="K21" s="30"/>
      <c r="L21" s="34"/>
      <c r="M21" s="26"/>
      <c r="N21" s="122"/>
      <c r="O21" s="75" t="s">
        <v>169</v>
      </c>
      <c r="P21" s="75">
        <v>54</v>
      </c>
      <c r="Q21" s="127"/>
      <c r="R21" s="75"/>
      <c r="S21" s="75"/>
      <c r="T21" s="26"/>
    </row>
    <row r="22" spans="1:20" s="33" customFormat="1">
      <c r="A22" s="28">
        <v>9</v>
      </c>
      <c r="B22" s="72" t="s">
        <v>7</v>
      </c>
      <c r="C22" s="4"/>
      <c r="D22" s="5" t="s">
        <v>35</v>
      </c>
      <c r="E22" s="31">
        <f t="shared" si="0"/>
        <v>1</v>
      </c>
      <c r="F22" s="81"/>
      <c r="G22" s="3" t="s">
        <v>17</v>
      </c>
      <c r="H22" s="30">
        <f t="shared" si="1"/>
        <v>0</v>
      </c>
      <c r="I22" s="30"/>
      <c r="J22" s="30"/>
      <c r="K22" s="30"/>
      <c r="L22" s="34"/>
      <c r="M22" s="26"/>
      <c r="N22" s="122"/>
      <c r="O22" s="75" t="s">
        <v>170</v>
      </c>
      <c r="P22" s="75">
        <v>57</v>
      </c>
      <c r="Q22" s="127"/>
      <c r="R22" s="75"/>
      <c r="S22" s="75"/>
      <c r="T22" s="26"/>
    </row>
    <row r="23" spans="1:20" s="33" customFormat="1">
      <c r="A23" s="28">
        <v>10</v>
      </c>
      <c r="B23" s="72" t="s">
        <v>8</v>
      </c>
      <c r="C23" s="4"/>
      <c r="D23" s="5" t="s">
        <v>35</v>
      </c>
      <c r="E23" s="31">
        <f t="shared" si="0"/>
        <v>1</v>
      </c>
      <c r="F23" s="81">
        <v>2</v>
      </c>
      <c r="G23" s="3" t="s">
        <v>17</v>
      </c>
      <c r="H23" s="30">
        <f t="shared" si="1"/>
        <v>2</v>
      </c>
      <c r="I23" s="30"/>
      <c r="J23" s="30"/>
      <c r="K23" s="30"/>
      <c r="L23" s="34"/>
      <c r="M23" s="26"/>
      <c r="N23" s="123"/>
      <c r="O23" s="75" t="s">
        <v>171</v>
      </c>
      <c r="P23" s="75">
        <v>53</v>
      </c>
      <c r="Q23" s="127"/>
      <c r="R23" s="75"/>
      <c r="S23" s="75"/>
      <c r="T23" s="26"/>
    </row>
    <row r="24" spans="1:20" s="33" customFormat="1">
      <c r="A24" s="28">
        <v>11</v>
      </c>
      <c r="B24" s="72" t="s">
        <v>136</v>
      </c>
      <c r="C24" s="4" t="s">
        <v>158</v>
      </c>
      <c r="D24" s="5" t="s">
        <v>35</v>
      </c>
      <c r="E24" s="31">
        <f t="shared" si="0"/>
        <v>1</v>
      </c>
      <c r="F24" s="81">
        <v>2</v>
      </c>
      <c r="G24" s="3" t="s">
        <v>19</v>
      </c>
      <c r="H24" s="30">
        <f t="shared" si="1"/>
        <v>2</v>
      </c>
      <c r="I24" s="29"/>
      <c r="J24" s="30"/>
      <c r="K24" s="31"/>
      <c r="L24" s="34"/>
      <c r="M24" s="26"/>
      <c r="N24" s="125" t="s">
        <v>177</v>
      </c>
      <c r="O24" s="126"/>
      <c r="P24" s="66">
        <f>SUM(P19:P23)</f>
        <v>272</v>
      </c>
      <c r="Q24" s="127"/>
      <c r="R24" s="127"/>
      <c r="S24" s="66">
        <f>SUM(S19:S23)</f>
        <v>0</v>
      </c>
      <c r="T24" s="26"/>
    </row>
    <row r="25" spans="1:20" s="33" customFormat="1">
      <c r="A25" s="28">
        <v>12</v>
      </c>
      <c r="B25" s="72" t="s">
        <v>9</v>
      </c>
      <c r="C25" s="4"/>
      <c r="D25" s="5" t="s">
        <v>35</v>
      </c>
      <c r="E25" s="31">
        <f t="shared" si="0"/>
        <v>1</v>
      </c>
      <c r="F25" s="81">
        <v>0.5</v>
      </c>
      <c r="G25" s="3" t="s">
        <v>1</v>
      </c>
      <c r="H25" s="30">
        <f t="shared" si="1"/>
        <v>0.5</v>
      </c>
      <c r="I25" s="29"/>
      <c r="J25" s="30"/>
      <c r="K25" s="31"/>
      <c r="L25" s="34"/>
      <c r="M25" s="26"/>
      <c r="N25" s="121"/>
      <c r="O25" s="75" t="s">
        <v>172</v>
      </c>
      <c r="P25" s="75">
        <v>46</v>
      </c>
      <c r="Q25" s="127"/>
      <c r="R25" s="75" t="s">
        <v>179</v>
      </c>
      <c r="S25" s="75"/>
      <c r="T25" s="26"/>
    </row>
    <row r="26" spans="1:20" s="33" customFormat="1">
      <c r="A26" s="28">
        <v>13</v>
      </c>
      <c r="B26" s="72" t="s">
        <v>10</v>
      </c>
      <c r="C26" s="4"/>
      <c r="D26" s="5" t="s">
        <v>35</v>
      </c>
      <c r="E26" s="31">
        <f t="shared" si="0"/>
        <v>1</v>
      </c>
      <c r="F26" s="81">
        <v>0.2</v>
      </c>
      <c r="G26" s="3" t="s">
        <v>1</v>
      </c>
      <c r="H26" s="30">
        <f t="shared" si="1"/>
        <v>0.2</v>
      </c>
      <c r="I26" s="29"/>
      <c r="J26" s="30"/>
      <c r="K26" s="31"/>
      <c r="L26" s="34"/>
      <c r="M26" s="26"/>
      <c r="N26" s="122"/>
      <c r="O26" s="75" t="s">
        <v>173</v>
      </c>
      <c r="P26" s="75">
        <v>46</v>
      </c>
      <c r="Q26" s="127"/>
      <c r="R26" s="75" t="s">
        <v>180</v>
      </c>
      <c r="S26" s="75"/>
      <c r="T26" s="26"/>
    </row>
    <row r="27" spans="1:20" s="33" customFormat="1">
      <c r="A27" s="28">
        <v>14</v>
      </c>
      <c r="B27" s="72" t="s">
        <v>11</v>
      </c>
      <c r="C27" s="4"/>
      <c r="D27" s="5" t="s">
        <v>35</v>
      </c>
      <c r="E27" s="31">
        <f t="shared" si="0"/>
        <v>1</v>
      </c>
      <c r="F27" s="81">
        <v>1</v>
      </c>
      <c r="G27" s="3" t="s">
        <v>20</v>
      </c>
      <c r="H27" s="30">
        <f t="shared" si="1"/>
        <v>1</v>
      </c>
      <c r="I27" s="60"/>
      <c r="J27" s="60"/>
      <c r="K27" s="61"/>
      <c r="L27" s="34"/>
      <c r="M27" s="26"/>
      <c r="N27" s="122"/>
      <c r="O27" s="75" t="s">
        <v>174</v>
      </c>
      <c r="P27" s="75">
        <v>43</v>
      </c>
      <c r="Q27" s="127"/>
      <c r="R27" s="75"/>
      <c r="S27" s="75"/>
      <c r="T27" s="26"/>
    </row>
    <row r="28" spans="1:20" s="33" customFormat="1">
      <c r="A28" s="28">
        <v>15</v>
      </c>
      <c r="B28" s="72" t="s">
        <v>144</v>
      </c>
      <c r="C28" s="4"/>
      <c r="D28" s="5" t="s">
        <v>35</v>
      </c>
      <c r="E28" s="31">
        <f t="shared" si="0"/>
        <v>1</v>
      </c>
      <c r="F28" s="81">
        <v>1</v>
      </c>
      <c r="G28" s="3" t="s">
        <v>20</v>
      </c>
      <c r="H28" s="30">
        <f t="shared" si="1"/>
        <v>1</v>
      </c>
      <c r="I28" s="60"/>
      <c r="J28" s="60"/>
      <c r="K28" s="61"/>
      <c r="L28" s="34"/>
      <c r="M28" s="26"/>
      <c r="N28" s="122"/>
      <c r="O28" s="75" t="s">
        <v>175</v>
      </c>
      <c r="P28" s="75">
        <v>44</v>
      </c>
      <c r="Q28" s="127"/>
      <c r="R28" s="75"/>
      <c r="S28" s="75"/>
      <c r="T28" s="26"/>
    </row>
    <row r="29" spans="1:20" s="33" customFormat="1">
      <c r="A29" s="28">
        <v>16</v>
      </c>
      <c r="B29" s="72" t="s">
        <v>211</v>
      </c>
      <c r="C29" s="4"/>
      <c r="D29" s="5" t="s">
        <v>218</v>
      </c>
      <c r="E29" s="31">
        <v>1</v>
      </c>
      <c r="F29" s="81">
        <v>1</v>
      </c>
      <c r="G29" s="3" t="s">
        <v>17</v>
      </c>
      <c r="H29" s="30">
        <f t="shared" si="1"/>
        <v>1</v>
      </c>
      <c r="I29" s="60"/>
      <c r="J29" s="60"/>
      <c r="K29" s="61"/>
      <c r="L29" s="34"/>
      <c r="M29" s="26"/>
      <c r="N29" s="123"/>
      <c r="O29" s="75" t="s">
        <v>176</v>
      </c>
      <c r="P29" s="75"/>
      <c r="Q29" s="127"/>
      <c r="R29" s="75"/>
      <c r="S29" s="75"/>
      <c r="T29" s="26"/>
    </row>
    <row r="30" spans="1:20" s="33" customFormat="1">
      <c r="A30" s="28">
        <v>17</v>
      </c>
      <c r="B30" s="72" t="s">
        <v>21</v>
      </c>
      <c r="C30" s="4"/>
      <c r="D30" s="5" t="s">
        <v>35</v>
      </c>
      <c r="E30" s="31">
        <f t="shared" si="0"/>
        <v>1</v>
      </c>
      <c r="F30" s="81">
        <v>0.5</v>
      </c>
      <c r="G30" s="3" t="s">
        <v>20</v>
      </c>
      <c r="H30" s="30">
        <f t="shared" si="1"/>
        <v>0.5</v>
      </c>
      <c r="I30" s="60"/>
      <c r="J30" s="60"/>
      <c r="K30" s="61"/>
      <c r="L30" s="34"/>
      <c r="M30" s="26"/>
      <c r="N30" s="125" t="s">
        <v>177</v>
      </c>
      <c r="O30" s="126"/>
      <c r="P30" s="66">
        <f>SUM(P25:P29)</f>
        <v>179</v>
      </c>
      <c r="Q30" s="127"/>
      <c r="R30" s="127"/>
      <c r="S30" s="66">
        <f>SUM(S25:S29)</f>
        <v>0</v>
      </c>
      <c r="T30" s="26"/>
    </row>
    <row r="31" spans="1:20" s="33" customFormat="1">
      <c r="A31" s="28">
        <v>18</v>
      </c>
      <c r="B31" s="72" t="s">
        <v>13</v>
      </c>
      <c r="C31" s="4"/>
      <c r="D31" s="5" t="s">
        <v>35</v>
      </c>
      <c r="E31" s="31">
        <f t="shared" si="0"/>
        <v>1</v>
      </c>
      <c r="F31" s="81">
        <v>5</v>
      </c>
      <c r="G31" s="3" t="s">
        <v>20</v>
      </c>
      <c r="H31" s="30">
        <f t="shared" si="1"/>
        <v>5</v>
      </c>
      <c r="I31" s="60"/>
      <c r="J31" s="60"/>
      <c r="K31" s="61"/>
      <c r="L31" s="34"/>
      <c r="M31" s="26"/>
      <c r="N31" s="26"/>
      <c r="O31" s="26"/>
      <c r="P31" s="26"/>
      <c r="Q31" s="26"/>
      <c r="R31" s="26"/>
    </row>
    <row r="32" spans="1:20" s="33" customFormat="1">
      <c r="A32" s="28">
        <v>19</v>
      </c>
      <c r="B32" s="72" t="s">
        <v>14</v>
      </c>
      <c r="C32" s="4"/>
      <c r="D32" s="5" t="s">
        <v>35</v>
      </c>
      <c r="E32" s="31">
        <f t="shared" si="0"/>
        <v>1</v>
      </c>
      <c r="F32" s="81">
        <v>2</v>
      </c>
      <c r="G32" s="3" t="s">
        <v>20</v>
      </c>
      <c r="H32" s="30">
        <f t="shared" si="1"/>
        <v>2</v>
      </c>
      <c r="I32" s="60"/>
      <c r="J32" s="60"/>
      <c r="K32" s="61"/>
      <c r="L32" s="34"/>
      <c r="M32" s="26"/>
      <c r="N32" s="26"/>
      <c r="O32" s="26"/>
      <c r="P32" s="26"/>
      <c r="Q32" s="26"/>
      <c r="R32" s="26"/>
    </row>
    <row r="33" spans="1:18" s="33" customFormat="1">
      <c r="A33" s="28">
        <v>20</v>
      </c>
      <c r="B33" s="72" t="s">
        <v>24</v>
      </c>
      <c r="C33" s="4"/>
      <c r="D33" s="5" t="s">
        <v>35</v>
      </c>
      <c r="E33" s="31">
        <f t="shared" si="0"/>
        <v>1</v>
      </c>
      <c r="F33" s="81"/>
      <c r="G33" s="3" t="s">
        <v>17</v>
      </c>
      <c r="H33" s="30">
        <f t="shared" si="1"/>
        <v>0</v>
      </c>
      <c r="I33" s="60"/>
      <c r="J33" s="60"/>
      <c r="K33" s="61"/>
      <c r="L33" s="34"/>
      <c r="M33" s="26"/>
      <c r="N33" s="26"/>
      <c r="O33" s="26"/>
      <c r="P33" s="26"/>
      <c r="Q33" s="26"/>
      <c r="R33" s="26"/>
    </row>
    <row r="34" spans="1:18" s="33" customFormat="1">
      <c r="A34" s="28">
        <v>21</v>
      </c>
      <c r="B34" s="72" t="s">
        <v>199</v>
      </c>
      <c r="C34" s="4"/>
      <c r="D34" s="5" t="s">
        <v>218</v>
      </c>
      <c r="E34" s="31">
        <v>1</v>
      </c>
      <c r="F34" s="81">
        <v>2</v>
      </c>
      <c r="G34" s="3" t="s">
        <v>20</v>
      </c>
      <c r="H34" s="30">
        <f t="shared" si="1"/>
        <v>2</v>
      </c>
      <c r="I34" s="60"/>
      <c r="J34" s="60"/>
      <c r="K34" s="61"/>
      <c r="L34" s="31"/>
      <c r="M34" s="26"/>
      <c r="N34" s="26"/>
      <c r="O34" s="26"/>
      <c r="P34" s="26"/>
      <c r="Q34" s="26"/>
      <c r="R34" s="26"/>
    </row>
    <row r="35" spans="1:18" s="33" customFormat="1">
      <c r="A35" s="28">
        <v>22</v>
      </c>
      <c r="B35" s="72" t="s">
        <v>200</v>
      </c>
      <c r="C35" s="4"/>
      <c r="D35" s="5" t="s">
        <v>35</v>
      </c>
      <c r="E35" s="31">
        <f t="shared" si="0"/>
        <v>1</v>
      </c>
      <c r="F35" s="81">
        <v>5</v>
      </c>
      <c r="G35" s="3" t="s">
        <v>20</v>
      </c>
      <c r="H35" s="30">
        <f t="shared" si="1"/>
        <v>5</v>
      </c>
      <c r="I35" s="60"/>
      <c r="J35" s="60"/>
      <c r="K35" s="61"/>
      <c r="L35" s="31"/>
      <c r="M35" s="26"/>
      <c r="N35" s="26"/>
      <c r="O35" s="26"/>
      <c r="P35" s="26"/>
      <c r="Q35" s="26"/>
      <c r="R35" s="26"/>
    </row>
    <row r="36" spans="1:18" s="33" customFormat="1">
      <c r="A36" s="28">
        <v>23</v>
      </c>
      <c r="B36" s="72" t="s">
        <v>205</v>
      </c>
      <c r="C36" s="4" t="s">
        <v>206</v>
      </c>
      <c r="D36" s="5" t="s">
        <v>35</v>
      </c>
      <c r="E36" s="31">
        <f t="shared" si="0"/>
        <v>1</v>
      </c>
      <c r="F36" s="81">
        <v>1</v>
      </c>
      <c r="G36" s="3" t="s">
        <v>20</v>
      </c>
      <c r="H36" s="30">
        <f t="shared" si="1"/>
        <v>1</v>
      </c>
      <c r="I36" s="60"/>
      <c r="J36" s="60"/>
      <c r="K36" s="61"/>
      <c r="L36" s="31"/>
      <c r="M36" s="26"/>
      <c r="N36" s="26"/>
      <c r="O36" s="26"/>
      <c r="P36" s="26"/>
      <c r="Q36" s="26"/>
      <c r="R36" s="26"/>
    </row>
    <row r="37" spans="1:18">
      <c r="A37" s="28">
        <v>24</v>
      </c>
      <c r="B37" s="72" t="s">
        <v>94</v>
      </c>
      <c r="C37" s="4"/>
      <c r="D37" s="5" t="s">
        <v>35</v>
      </c>
      <c r="E37" s="31">
        <f t="shared" si="0"/>
        <v>1</v>
      </c>
      <c r="F37" s="81">
        <v>10</v>
      </c>
      <c r="G37" s="3" t="s">
        <v>20</v>
      </c>
      <c r="H37" s="30">
        <f t="shared" si="1"/>
        <v>10</v>
      </c>
      <c r="I37" s="60"/>
      <c r="J37" s="60"/>
      <c r="K37" s="61"/>
      <c r="L37" s="61"/>
      <c r="M37" s="26"/>
      <c r="N37" s="26"/>
      <c r="O37" s="26"/>
      <c r="P37" s="26"/>
      <c r="Q37" s="26"/>
      <c r="R37" s="26"/>
    </row>
    <row r="38" spans="1:18">
      <c r="A38" s="28">
        <v>25</v>
      </c>
      <c r="B38" s="72" t="s">
        <v>130</v>
      </c>
      <c r="C38" s="4" t="s">
        <v>159</v>
      </c>
      <c r="D38" s="5" t="s">
        <v>35</v>
      </c>
      <c r="E38" s="31">
        <f t="shared" si="0"/>
        <v>1</v>
      </c>
      <c r="F38" s="81">
        <v>2</v>
      </c>
      <c r="G38" s="3" t="s">
        <v>20</v>
      </c>
      <c r="H38" s="30">
        <f t="shared" si="1"/>
        <v>2</v>
      </c>
      <c r="I38" s="60"/>
      <c r="J38" s="60"/>
      <c r="K38" s="61"/>
      <c r="L38" s="61"/>
      <c r="M38" s="26"/>
      <c r="N38" s="26"/>
      <c r="O38" s="26"/>
      <c r="P38" s="26"/>
      <c r="Q38" s="26"/>
      <c r="R38" s="26"/>
    </row>
    <row r="39" spans="1:18">
      <c r="A39" s="28">
        <v>26</v>
      </c>
      <c r="B39" s="72" t="s">
        <v>188</v>
      </c>
      <c r="C39" s="4" t="s">
        <v>117</v>
      </c>
      <c r="D39" s="5" t="s">
        <v>35</v>
      </c>
      <c r="E39" s="31">
        <f t="shared" si="0"/>
        <v>1</v>
      </c>
      <c r="F39" s="81">
        <v>10</v>
      </c>
      <c r="G39" s="3" t="s">
        <v>20</v>
      </c>
      <c r="H39" s="30">
        <f t="shared" si="1"/>
        <v>10</v>
      </c>
      <c r="I39" s="60"/>
      <c r="J39" s="60"/>
      <c r="K39" s="61"/>
      <c r="L39" s="61"/>
      <c r="M39" s="36"/>
      <c r="N39" s="26"/>
      <c r="O39" s="26"/>
      <c r="P39" s="26"/>
      <c r="Q39" s="26"/>
      <c r="R39" s="26"/>
    </row>
    <row r="40" spans="1:18">
      <c r="A40" s="28">
        <v>27</v>
      </c>
      <c r="B40" s="72" t="s">
        <v>104</v>
      </c>
      <c r="C40" s="11" t="s">
        <v>114</v>
      </c>
      <c r="D40" s="5" t="s">
        <v>36</v>
      </c>
      <c r="E40" s="31">
        <f t="shared" ref="E40:E56" si="2">IF(D40="SV",I$10,IF(D40="lớp",E$10))</f>
        <v>39</v>
      </c>
      <c r="F40" s="8">
        <v>1</v>
      </c>
      <c r="G40" s="3" t="s">
        <v>39</v>
      </c>
      <c r="H40" s="30">
        <f t="shared" si="1"/>
        <v>39</v>
      </c>
      <c r="I40" s="60"/>
      <c r="J40" s="60"/>
      <c r="K40" s="61"/>
      <c r="L40" s="61"/>
      <c r="M40" s="36"/>
      <c r="N40" s="26"/>
      <c r="O40" s="26"/>
      <c r="P40" s="26"/>
      <c r="Q40" s="26"/>
      <c r="R40" s="26"/>
    </row>
    <row r="41" spans="1:18">
      <c r="A41" s="28">
        <v>28</v>
      </c>
      <c r="B41" s="72" t="s">
        <v>105</v>
      </c>
      <c r="C41" s="11" t="s">
        <v>114</v>
      </c>
      <c r="D41" s="5" t="s">
        <v>36</v>
      </c>
      <c r="E41" s="31">
        <f t="shared" si="2"/>
        <v>39</v>
      </c>
      <c r="F41" s="8">
        <v>1</v>
      </c>
      <c r="G41" s="3" t="s">
        <v>39</v>
      </c>
      <c r="H41" s="30">
        <f t="shared" si="1"/>
        <v>39</v>
      </c>
      <c r="I41" s="60"/>
      <c r="J41" s="60"/>
      <c r="K41" s="61"/>
      <c r="L41" s="61"/>
      <c r="M41" s="36"/>
      <c r="N41" s="26"/>
      <c r="O41" s="26"/>
      <c r="P41" s="26"/>
      <c r="Q41" s="26"/>
      <c r="R41" s="26"/>
    </row>
    <row r="42" spans="1:18">
      <c r="A42" s="28">
        <v>29</v>
      </c>
      <c r="B42" s="72" t="s">
        <v>106</v>
      </c>
      <c r="C42" s="4" t="s">
        <v>154</v>
      </c>
      <c r="D42" s="5" t="s">
        <v>36</v>
      </c>
      <c r="E42" s="31">
        <f t="shared" si="2"/>
        <v>39</v>
      </c>
      <c r="F42" s="8">
        <v>1</v>
      </c>
      <c r="G42" s="3" t="s">
        <v>39</v>
      </c>
      <c r="H42" s="30">
        <f t="shared" si="1"/>
        <v>39</v>
      </c>
      <c r="I42" s="60"/>
      <c r="J42" s="60"/>
      <c r="K42" s="61"/>
      <c r="L42" s="61"/>
      <c r="M42" s="36"/>
      <c r="N42" s="26"/>
      <c r="O42" s="26"/>
      <c r="P42" s="26"/>
      <c r="Q42" s="26"/>
      <c r="R42" s="26"/>
    </row>
    <row r="43" spans="1:18" ht="21" customHeight="1">
      <c r="A43" s="28">
        <v>30</v>
      </c>
      <c r="B43" s="72" t="s">
        <v>107</v>
      </c>
      <c r="C43" s="4" t="s">
        <v>116</v>
      </c>
      <c r="D43" s="5" t="s">
        <v>36</v>
      </c>
      <c r="E43" s="31">
        <f t="shared" si="2"/>
        <v>39</v>
      </c>
      <c r="F43" s="8">
        <v>1</v>
      </c>
      <c r="G43" s="3" t="s">
        <v>39</v>
      </c>
      <c r="H43" s="30">
        <f t="shared" si="1"/>
        <v>39</v>
      </c>
      <c r="I43" s="60"/>
      <c r="J43" s="60"/>
      <c r="K43" s="61"/>
      <c r="L43" s="61"/>
      <c r="M43" s="36"/>
    </row>
    <row r="44" spans="1:18">
      <c r="A44" s="28">
        <v>31</v>
      </c>
      <c r="B44" s="72" t="s">
        <v>108</v>
      </c>
      <c r="C44" s="4" t="s">
        <v>117</v>
      </c>
      <c r="D44" s="5" t="s">
        <v>36</v>
      </c>
      <c r="E44" s="31">
        <f t="shared" si="2"/>
        <v>39</v>
      </c>
      <c r="F44" s="8">
        <v>1</v>
      </c>
      <c r="G44" s="3" t="s">
        <v>20</v>
      </c>
      <c r="H44" s="30">
        <f t="shared" si="1"/>
        <v>39</v>
      </c>
      <c r="I44" s="60"/>
      <c r="J44" s="60"/>
      <c r="K44" s="61"/>
      <c r="L44" s="61"/>
    </row>
    <row r="45" spans="1:18">
      <c r="A45" s="28">
        <v>32</v>
      </c>
      <c r="B45" s="72" t="s">
        <v>118</v>
      </c>
      <c r="C45" s="4" t="s">
        <v>109</v>
      </c>
      <c r="D45" s="5" t="s">
        <v>36</v>
      </c>
      <c r="E45" s="31">
        <f t="shared" si="2"/>
        <v>39</v>
      </c>
      <c r="F45" s="8">
        <v>1</v>
      </c>
      <c r="G45" s="3" t="s">
        <v>125</v>
      </c>
      <c r="H45" s="30">
        <f t="shared" si="1"/>
        <v>39</v>
      </c>
      <c r="I45" s="60"/>
      <c r="J45" s="60"/>
      <c r="K45" s="61"/>
      <c r="L45" s="61"/>
    </row>
    <row r="46" spans="1:18">
      <c r="A46" s="28">
        <v>33</v>
      </c>
      <c r="B46" s="72" t="s">
        <v>122</v>
      </c>
      <c r="C46" s="4" t="s">
        <v>155</v>
      </c>
      <c r="D46" s="5" t="s">
        <v>36</v>
      </c>
      <c r="E46" s="31">
        <f t="shared" si="2"/>
        <v>39</v>
      </c>
      <c r="F46" s="8">
        <v>0.1</v>
      </c>
      <c r="G46" s="3" t="s">
        <v>126</v>
      </c>
      <c r="H46" s="30">
        <f t="shared" si="1"/>
        <v>3.9000000000000004</v>
      </c>
      <c r="I46" s="60"/>
      <c r="J46" s="60"/>
      <c r="K46" s="61"/>
      <c r="L46" s="61"/>
    </row>
    <row r="47" spans="1:18">
      <c r="A47" s="28">
        <v>34</v>
      </c>
      <c r="B47" s="72" t="s">
        <v>122</v>
      </c>
      <c r="C47" s="4" t="s">
        <v>156</v>
      </c>
      <c r="D47" s="5" t="s">
        <v>36</v>
      </c>
      <c r="E47" s="31">
        <f t="shared" si="2"/>
        <v>39</v>
      </c>
      <c r="F47" s="8">
        <v>0.1</v>
      </c>
      <c r="G47" s="3" t="s">
        <v>126</v>
      </c>
      <c r="H47" s="30">
        <f t="shared" si="1"/>
        <v>3.9000000000000004</v>
      </c>
      <c r="I47" s="60"/>
      <c r="J47" s="60"/>
      <c r="K47" s="61"/>
      <c r="L47" s="61"/>
    </row>
    <row r="48" spans="1:18">
      <c r="A48" s="28">
        <v>35</v>
      </c>
      <c r="B48" s="72" t="s">
        <v>122</v>
      </c>
      <c r="C48" s="4" t="s">
        <v>157</v>
      </c>
      <c r="D48" s="5" t="s">
        <v>36</v>
      </c>
      <c r="E48" s="31">
        <f t="shared" si="2"/>
        <v>39</v>
      </c>
      <c r="F48" s="8">
        <v>0.05</v>
      </c>
      <c r="G48" s="3" t="s">
        <v>126</v>
      </c>
      <c r="H48" s="30">
        <f t="shared" si="1"/>
        <v>1.9500000000000002</v>
      </c>
      <c r="I48" s="60"/>
      <c r="J48" s="60"/>
      <c r="K48" s="61"/>
      <c r="L48" s="61"/>
    </row>
    <row r="49" spans="1:12">
      <c r="A49" s="28">
        <v>36</v>
      </c>
      <c r="B49" s="72" t="s">
        <v>184</v>
      </c>
      <c r="C49" s="65" t="s">
        <v>185</v>
      </c>
      <c r="D49" s="5" t="s">
        <v>35</v>
      </c>
      <c r="E49" s="31">
        <f t="shared" si="2"/>
        <v>1</v>
      </c>
      <c r="F49" s="8">
        <v>2</v>
      </c>
      <c r="G49" s="3" t="s">
        <v>20</v>
      </c>
      <c r="H49" s="30">
        <f t="shared" si="1"/>
        <v>2</v>
      </c>
      <c r="I49" s="60"/>
      <c r="J49" s="60"/>
      <c r="K49" s="61"/>
      <c r="L49" s="61"/>
    </row>
    <row r="50" spans="1:12">
      <c r="A50" s="28">
        <v>37</v>
      </c>
      <c r="B50" s="72" t="s">
        <v>111</v>
      </c>
      <c r="C50" s="4" t="s">
        <v>127</v>
      </c>
      <c r="D50" s="5" t="s">
        <v>36</v>
      </c>
      <c r="E50" s="31">
        <f t="shared" si="2"/>
        <v>39</v>
      </c>
      <c r="F50" s="8">
        <v>1</v>
      </c>
      <c r="G50" s="3" t="s">
        <v>126</v>
      </c>
      <c r="H50" s="30">
        <f t="shared" si="1"/>
        <v>39</v>
      </c>
      <c r="I50" s="60"/>
      <c r="J50" s="60"/>
      <c r="K50" s="61"/>
      <c r="L50" s="61"/>
    </row>
    <row r="51" spans="1:12">
      <c r="A51" s="28">
        <v>38</v>
      </c>
      <c r="B51" s="72" t="s">
        <v>113</v>
      </c>
      <c r="C51" s="4" t="s">
        <v>150</v>
      </c>
      <c r="D51" s="5" t="s">
        <v>36</v>
      </c>
      <c r="E51" s="31">
        <f t="shared" si="2"/>
        <v>39</v>
      </c>
      <c r="F51" s="8">
        <v>0.3</v>
      </c>
      <c r="G51" s="3" t="s">
        <v>17</v>
      </c>
      <c r="H51" s="30">
        <f t="shared" si="1"/>
        <v>11.7</v>
      </c>
      <c r="I51" s="60"/>
      <c r="J51" s="60"/>
      <c r="K51" s="61"/>
      <c r="L51" s="61"/>
    </row>
    <row r="52" spans="1:12">
      <c r="A52" s="28">
        <v>39</v>
      </c>
      <c r="B52" s="72" t="s">
        <v>113</v>
      </c>
      <c r="C52" s="4" t="s">
        <v>149</v>
      </c>
      <c r="D52" s="5" t="s">
        <v>36</v>
      </c>
      <c r="E52" s="31">
        <f t="shared" si="2"/>
        <v>39</v>
      </c>
      <c r="F52" s="8">
        <v>0.3</v>
      </c>
      <c r="G52" s="3" t="s">
        <v>17</v>
      </c>
      <c r="H52" s="30">
        <f t="shared" si="1"/>
        <v>11.7</v>
      </c>
      <c r="I52" s="60"/>
      <c r="J52" s="60"/>
      <c r="K52" s="61"/>
      <c r="L52" s="61"/>
    </row>
    <row r="53" spans="1:12">
      <c r="A53" s="28">
        <v>40</v>
      </c>
      <c r="B53" s="72" t="s">
        <v>112</v>
      </c>
      <c r="C53" s="4" t="s">
        <v>124</v>
      </c>
      <c r="D53" s="5" t="s">
        <v>36</v>
      </c>
      <c r="E53" s="31">
        <f t="shared" si="2"/>
        <v>39</v>
      </c>
      <c r="F53" s="8">
        <v>0.5</v>
      </c>
      <c r="G53" s="3" t="s">
        <v>20</v>
      </c>
      <c r="H53" s="30">
        <f t="shared" si="1"/>
        <v>19.5</v>
      </c>
      <c r="I53" s="60"/>
      <c r="J53" s="60"/>
      <c r="K53" s="61"/>
      <c r="L53" s="61"/>
    </row>
    <row r="54" spans="1:12">
      <c r="A54" s="28">
        <v>41</v>
      </c>
      <c r="B54" s="72" t="s">
        <v>145</v>
      </c>
      <c r="C54" s="65" t="s">
        <v>146</v>
      </c>
      <c r="D54" s="5" t="s">
        <v>35</v>
      </c>
      <c r="E54" s="31">
        <f t="shared" si="2"/>
        <v>1</v>
      </c>
      <c r="F54" s="8">
        <v>5</v>
      </c>
      <c r="G54" s="3" t="s">
        <v>39</v>
      </c>
      <c r="H54" s="30">
        <f t="shared" si="1"/>
        <v>5</v>
      </c>
      <c r="I54" s="60"/>
      <c r="J54" s="60"/>
      <c r="K54" s="61"/>
      <c r="L54" s="61"/>
    </row>
    <row r="55" spans="1:12">
      <c r="A55" s="28">
        <v>42</v>
      </c>
      <c r="B55" s="72" t="s">
        <v>147</v>
      </c>
      <c r="C55" s="4" t="s">
        <v>153</v>
      </c>
      <c r="D55" s="5" t="s">
        <v>36</v>
      </c>
      <c r="E55" s="31">
        <f t="shared" si="2"/>
        <v>39</v>
      </c>
      <c r="F55" s="8">
        <v>0.1</v>
      </c>
      <c r="G55" s="3" t="s">
        <v>20</v>
      </c>
      <c r="H55" s="30">
        <f t="shared" si="1"/>
        <v>3.9000000000000004</v>
      </c>
      <c r="I55" s="60"/>
      <c r="J55" s="60"/>
      <c r="K55" s="61"/>
      <c r="L55" s="61"/>
    </row>
    <row r="56" spans="1:12">
      <c r="A56" s="28">
        <v>43</v>
      </c>
      <c r="B56" s="72" t="s">
        <v>148</v>
      </c>
      <c r="C56" s="11"/>
      <c r="D56" s="5" t="s">
        <v>35</v>
      </c>
      <c r="E56" s="31">
        <f t="shared" si="2"/>
        <v>1</v>
      </c>
      <c r="F56" s="8">
        <v>0.5</v>
      </c>
      <c r="G56" s="3" t="s">
        <v>140</v>
      </c>
      <c r="H56" s="30">
        <f t="shared" si="1"/>
        <v>0.5</v>
      </c>
      <c r="I56" s="60"/>
      <c r="J56" s="60"/>
      <c r="K56" s="61"/>
      <c r="L56" s="61"/>
    </row>
  </sheetData>
  <mergeCells count="24">
    <mergeCell ref="A12:A13"/>
    <mergeCell ref="B12:B13"/>
    <mergeCell ref="D12:E12"/>
    <mergeCell ref="F12:F13"/>
    <mergeCell ref="G12:H12"/>
    <mergeCell ref="A1:C1"/>
    <mergeCell ref="A2:C2"/>
    <mergeCell ref="A3:C3"/>
    <mergeCell ref="A4:C4"/>
    <mergeCell ref="A5:G5"/>
    <mergeCell ref="I12:K12"/>
    <mergeCell ref="L12:L13"/>
    <mergeCell ref="N14:N17"/>
    <mergeCell ref="Q14:Q17"/>
    <mergeCell ref="N18:O18"/>
    <mergeCell ref="Q18:R18"/>
    <mergeCell ref="N30:O30"/>
    <mergeCell ref="Q30:R30"/>
    <mergeCell ref="N19:N23"/>
    <mergeCell ref="Q19:Q23"/>
    <mergeCell ref="N24:O24"/>
    <mergeCell ref="Q24:R24"/>
    <mergeCell ref="N25:N29"/>
    <mergeCell ref="Q25:Q29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3"/>
  <sheetViews>
    <sheetView topLeftCell="A19" workbookViewId="0">
      <selection activeCell="E14" sqref="E14"/>
    </sheetView>
  </sheetViews>
  <sheetFormatPr defaultColWidth="9" defaultRowHeight="16.5"/>
  <cols>
    <col min="1" max="1" width="5" style="23" customWidth="1"/>
    <col min="2" max="2" width="20.125" style="23" customWidth="1"/>
    <col min="3" max="3" width="9.5" style="23" customWidth="1"/>
    <col min="4" max="4" width="5.25" style="23" customWidth="1"/>
    <col min="5" max="5" width="4.375" style="23" customWidth="1"/>
    <col min="6" max="6" width="4.875" style="23" customWidth="1"/>
    <col min="7" max="7" width="5.125" style="23" customWidth="1"/>
    <col min="8" max="8" width="5.875" style="23" customWidth="1"/>
    <col min="9" max="11" width="5.25" style="23" customWidth="1"/>
    <col min="12" max="12" width="12.75" style="23" customWidth="1"/>
    <col min="13" max="13" width="5" style="23" customWidth="1"/>
    <col min="14" max="14" width="4" style="23" customWidth="1"/>
    <col min="15" max="16" width="9" style="23"/>
    <col min="17" max="17" width="5.625" style="23" customWidth="1"/>
    <col min="18" max="16384" width="9" style="23"/>
  </cols>
  <sheetData>
    <row r="1" spans="1:20" ht="17.25" customHeight="1">
      <c r="A1" s="133" t="s">
        <v>49</v>
      </c>
      <c r="B1" s="133"/>
      <c r="C1" s="133"/>
      <c r="D1" s="24"/>
      <c r="H1" s="24"/>
      <c r="J1" s="82" t="s">
        <v>48</v>
      </c>
      <c r="K1" s="24"/>
    </row>
    <row r="2" spans="1:20" ht="17.25" customHeight="1">
      <c r="A2" s="133" t="s">
        <v>50</v>
      </c>
      <c r="B2" s="133"/>
      <c r="C2" s="133"/>
      <c r="D2" s="24"/>
      <c r="H2" s="24"/>
      <c r="J2" s="49" t="s">
        <v>131</v>
      </c>
      <c r="K2" s="24"/>
    </row>
    <row r="3" spans="1:20" ht="14.25" customHeight="1">
      <c r="A3" s="134" t="s">
        <v>190</v>
      </c>
      <c r="B3" s="134"/>
      <c r="C3" s="134"/>
      <c r="D3" s="39"/>
      <c r="G3" s="24"/>
      <c r="H3" s="24"/>
      <c r="I3" s="24"/>
      <c r="J3" s="24"/>
      <c r="K3" s="24"/>
    </row>
    <row r="4" spans="1:20" ht="15.75" customHeight="1">
      <c r="A4" s="135" t="s">
        <v>221</v>
      </c>
      <c r="B4" s="135"/>
      <c r="C4" s="135"/>
      <c r="D4" s="39"/>
      <c r="G4" s="24"/>
      <c r="H4" s="24"/>
      <c r="I4" s="24"/>
      <c r="J4" s="24"/>
      <c r="K4" s="24"/>
    </row>
    <row r="5" spans="1:20">
      <c r="A5" s="136"/>
      <c r="B5" s="136"/>
      <c r="C5" s="136"/>
      <c r="D5" s="136"/>
      <c r="E5" s="136"/>
      <c r="F5" s="136"/>
      <c r="G5" s="136"/>
      <c r="I5" s="82"/>
      <c r="J5" s="82"/>
      <c r="K5" s="82"/>
      <c r="L5" s="82"/>
    </row>
    <row r="6" spans="1:20" ht="20.25">
      <c r="B6" s="39"/>
      <c r="C6" s="39"/>
      <c r="D6" s="39"/>
      <c r="E6" s="44" t="s">
        <v>82</v>
      </c>
      <c r="F6" s="39"/>
      <c r="I6" s="39"/>
      <c r="J6" s="39"/>
      <c r="K6" s="39"/>
      <c r="L6" s="39"/>
    </row>
    <row r="7" spans="1:20">
      <c r="B7" s="24"/>
      <c r="C7" s="24"/>
      <c r="D7" s="24"/>
      <c r="E7" s="82" t="s">
        <v>209</v>
      </c>
      <c r="F7" s="24"/>
      <c r="I7" s="24"/>
      <c r="J7" s="24"/>
      <c r="K7" s="24"/>
      <c r="L7" s="24"/>
    </row>
    <row r="8" spans="1:20">
      <c r="A8" s="24"/>
      <c r="D8" s="13" t="s">
        <v>43</v>
      </c>
      <c r="E8" s="24" t="s">
        <v>83</v>
      </c>
      <c r="I8" s="24"/>
      <c r="J8" s="24"/>
      <c r="K8" s="24"/>
      <c r="L8" s="24"/>
    </row>
    <row r="9" spans="1:20">
      <c r="A9" s="24"/>
      <c r="B9" s="13" t="s">
        <v>132</v>
      </c>
      <c r="D9" s="13" t="str">
        <f>O19</f>
        <v>CĐ-ĐL1</v>
      </c>
      <c r="E9" s="13"/>
      <c r="G9" s="13" t="s">
        <v>133</v>
      </c>
      <c r="H9" s="83">
        <f>P19</f>
        <v>39</v>
      </c>
    </row>
    <row r="10" spans="1:20">
      <c r="A10" s="24"/>
      <c r="B10" s="24"/>
      <c r="C10" s="50"/>
      <c r="D10" s="13" t="s">
        <v>53</v>
      </c>
      <c r="E10" s="82">
        <v>1</v>
      </c>
      <c r="G10" s="13" t="s">
        <v>220</v>
      </c>
      <c r="H10" s="83">
        <f>SUM(H9:H9)</f>
        <v>39</v>
      </c>
      <c r="I10" s="23" t="s">
        <v>45</v>
      </c>
    </row>
    <row r="11" spans="1:20" ht="8.25" customHeight="1">
      <c r="A11" s="25"/>
      <c r="B11" s="25"/>
    </row>
    <row r="12" spans="1:20" s="26" customFormat="1" ht="36.75" customHeight="1">
      <c r="A12" s="131" t="s">
        <v>91</v>
      </c>
      <c r="B12" s="131" t="s">
        <v>41</v>
      </c>
      <c r="C12" s="79" t="s">
        <v>75</v>
      </c>
      <c r="D12" s="128" t="s">
        <v>139</v>
      </c>
      <c r="E12" s="130"/>
      <c r="F12" s="131" t="s">
        <v>143</v>
      </c>
      <c r="G12" s="128" t="s">
        <v>92</v>
      </c>
      <c r="H12" s="130"/>
      <c r="I12" s="128" t="s">
        <v>92</v>
      </c>
      <c r="J12" s="129"/>
      <c r="K12" s="130"/>
      <c r="L12" s="131" t="s">
        <v>3</v>
      </c>
      <c r="P12" s="23"/>
      <c r="Q12" s="96" t="s">
        <v>229</v>
      </c>
      <c r="R12" s="21">
        <v>7.85</v>
      </c>
    </row>
    <row r="13" spans="1:20" s="26" customFormat="1" ht="30.75" customHeight="1">
      <c r="A13" s="137"/>
      <c r="B13" s="132"/>
      <c r="C13" s="80" t="s">
        <v>76</v>
      </c>
      <c r="D13" s="80" t="s">
        <v>77</v>
      </c>
      <c r="E13" s="52" t="s">
        <v>26</v>
      </c>
      <c r="F13" s="132"/>
      <c r="G13" s="80" t="s">
        <v>77</v>
      </c>
      <c r="H13" s="51" t="s">
        <v>210</v>
      </c>
      <c r="I13" s="52" t="s">
        <v>79</v>
      </c>
      <c r="J13" s="52" t="s">
        <v>80</v>
      </c>
      <c r="K13" s="52" t="s">
        <v>98</v>
      </c>
      <c r="L13" s="132"/>
      <c r="P13" s="23" t="s">
        <v>241</v>
      </c>
      <c r="Q13" s="23">
        <v>1</v>
      </c>
      <c r="R13" s="23">
        <f>400*200*5*R12/1000000</f>
        <v>3.14</v>
      </c>
    </row>
    <row r="14" spans="1:20" s="33" customFormat="1" ht="18.75" customHeight="1">
      <c r="A14" s="28">
        <v>1</v>
      </c>
      <c r="B14" s="76" t="s">
        <v>93</v>
      </c>
      <c r="C14" s="4" t="s">
        <v>161</v>
      </c>
      <c r="D14" s="5" t="s">
        <v>36</v>
      </c>
      <c r="E14" s="31">
        <f t="shared" ref="E14:E46" si="0">IF(D14="SV",H$10,IF(D14="lớp",E$10))</f>
        <v>39</v>
      </c>
      <c r="F14" s="8">
        <v>0.25</v>
      </c>
      <c r="G14" s="3" t="s">
        <v>152</v>
      </c>
      <c r="H14" s="30">
        <f>(F14*E14)/4</f>
        <v>2.4375</v>
      </c>
      <c r="I14" s="31">
        <f t="shared" ref="I14:I16" si="1">H14</f>
        <v>2.4375</v>
      </c>
      <c r="J14" s="31"/>
      <c r="K14" s="31"/>
      <c r="L14" s="34"/>
      <c r="M14" s="26"/>
      <c r="N14" s="26"/>
      <c r="O14" s="26"/>
      <c r="P14" s="94"/>
      <c r="Q14" s="100">
        <f>H16</f>
        <v>78</v>
      </c>
      <c r="R14" s="94">
        <f>Q14*R13</f>
        <v>244.92000000000002</v>
      </c>
      <c r="S14" s="26"/>
      <c r="T14" s="26"/>
    </row>
    <row r="15" spans="1:20" s="33" customFormat="1" ht="18.75" customHeight="1">
      <c r="A15" s="28">
        <v>2</v>
      </c>
      <c r="B15" s="76" t="s">
        <v>134</v>
      </c>
      <c r="C15" s="4" t="s">
        <v>135</v>
      </c>
      <c r="D15" s="5" t="s">
        <v>36</v>
      </c>
      <c r="E15" s="31">
        <f t="shared" si="0"/>
        <v>39</v>
      </c>
      <c r="F15" s="81">
        <v>2.8</v>
      </c>
      <c r="G15" s="3" t="s">
        <v>16</v>
      </c>
      <c r="H15" s="30">
        <f t="shared" ref="H15:H46" si="2">F15*E15</f>
        <v>109.19999999999999</v>
      </c>
      <c r="I15" s="31">
        <f t="shared" si="1"/>
        <v>109.19999999999999</v>
      </c>
      <c r="J15" s="30"/>
      <c r="K15" s="30">
        <f>H15-I15-J15</f>
        <v>0</v>
      </c>
      <c r="L15" s="34"/>
      <c r="M15" s="26"/>
      <c r="N15" s="26"/>
      <c r="O15" s="26"/>
      <c r="P15" s="26"/>
      <c r="Q15" s="26"/>
      <c r="R15" s="26"/>
      <c r="S15" s="26"/>
      <c r="T15" s="26"/>
    </row>
    <row r="16" spans="1:20" s="33" customFormat="1" ht="18.75" customHeight="1">
      <c r="A16" s="28">
        <v>3</v>
      </c>
      <c r="B16" s="76" t="s">
        <v>137</v>
      </c>
      <c r="C16" s="4" t="s">
        <v>47</v>
      </c>
      <c r="D16" s="5" t="s">
        <v>36</v>
      </c>
      <c r="E16" s="31">
        <f t="shared" si="0"/>
        <v>39</v>
      </c>
      <c r="F16" s="81">
        <v>2</v>
      </c>
      <c r="G16" s="3" t="s">
        <v>141</v>
      </c>
      <c r="H16" s="30">
        <f t="shared" si="2"/>
        <v>78</v>
      </c>
      <c r="I16" s="31">
        <f t="shared" si="1"/>
        <v>78</v>
      </c>
      <c r="J16" s="30"/>
      <c r="K16" s="30">
        <f>H16-I16-J16</f>
        <v>0</v>
      </c>
      <c r="L16" s="106">
        <v>245</v>
      </c>
      <c r="M16" s="26"/>
      <c r="N16" s="26"/>
      <c r="O16" s="26"/>
      <c r="P16" s="26"/>
      <c r="Q16" s="26"/>
      <c r="R16" s="26"/>
      <c r="S16" s="26"/>
      <c r="T16" s="26"/>
    </row>
    <row r="17" spans="1:20" s="33" customFormat="1" ht="18.75" customHeight="1">
      <c r="A17" s="28">
        <v>4</v>
      </c>
      <c r="B17" s="76" t="s">
        <v>5</v>
      </c>
      <c r="C17" s="4"/>
      <c r="D17" s="5" t="s">
        <v>35</v>
      </c>
      <c r="E17" s="31">
        <f t="shared" si="0"/>
        <v>1</v>
      </c>
      <c r="F17" s="81">
        <v>0.5</v>
      </c>
      <c r="G17" s="3" t="s">
        <v>18</v>
      </c>
      <c r="H17" s="30">
        <f t="shared" si="2"/>
        <v>0.5</v>
      </c>
      <c r="I17" s="31">
        <f t="shared" ref="I17:I23" si="3">H17</f>
        <v>0.5</v>
      </c>
      <c r="J17" s="30"/>
      <c r="K17" s="30"/>
      <c r="L17" s="34"/>
      <c r="M17" s="26"/>
      <c r="N17" s="26"/>
      <c r="O17" s="26"/>
      <c r="P17" s="26"/>
      <c r="Q17" s="26"/>
      <c r="R17" s="26"/>
      <c r="S17" s="26"/>
      <c r="T17" s="26"/>
    </row>
    <row r="18" spans="1:20" s="33" customFormat="1" ht="18.75" customHeight="1">
      <c r="A18" s="28">
        <v>5</v>
      </c>
      <c r="B18" s="76" t="s">
        <v>8</v>
      </c>
      <c r="C18" s="4"/>
      <c r="D18" s="5" t="s">
        <v>35</v>
      </c>
      <c r="E18" s="31">
        <f t="shared" si="0"/>
        <v>1</v>
      </c>
      <c r="F18" s="81">
        <v>2</v>
      </c>
      <c r="G18" s="3" t="s">
        <v>17</v>
      </c>
      <c r="H18" s="30">
        <f t="shared" si="2"/>
        <v>2</v>
      </c>
      <c r="I18" s="31">
        <f t="shared" si="3"/>
        <v>2</v>
      </c>
      <c r="J18" s="30"/>
      <c r="K18" s="30"/>
      <c r="L18" s="34"/>
      <c r="M18" s="26"/>
      <c r="N18" s="26"/>
      <c r="O18" s="26"/>
      <c r="P18" s="26"/>
      <c r="Q18" s="26"/>
      <c r="R18" s="26"/>
      <c r="S18" s="26"/>
      <c r="T18" s="26"/>
    </row>
    <row r="19" spans="1:20" s="33" customFormat="1" ht="18.75" customHeight="1">
      <c r="A19" s="28">
        <v>6</v>
      </c>
      <c r="B19" s="76" t="s">
        <v>136</v>
      </c>
      <c r="C19" s="4" t="s">
        <v>158</v>
      </c>
      <c r="D19" s="5" t="s">
        <v>35</v>
      </c>
      <c r="E19" s="31">
        <f t="shared" si="0"/>
        <v>1</v>
      </c>
      <c r="F19" s="81">
        <v>2</v>
      </c>
      <c r="G19" s="3" t="s">
        <v>19</v>
      </c>
      <c r="H19" s="30">
        <f t="shared" si="2"/>
        <v>2</v>
      </c>
      <c r="I19" s="31">
        <f t="shared" si="3"/>
        <v>2</v>
      </c>
      <c r="J19" s="30"/>
      <c r="K19" s="30"/>
      <c r="L19" s="34"/>
      <c r="M19" s="26"/>
      <c r="N19" s="121"/>
      <c r="O19" s="77" t="s">
        <v>163</v>
      </c>
      <c r="P19" s="77">
        <v>39</v>
      </c>
      <c r="Q19" s="124">
        <v>14</v>
      </c>
      <c r="R19" s="77" t="s">
        <v>182</v>
      </c>
      <c r="S19" s="77">
        <v>50</v>
      </c>
      <c r="T19" s="26"/>
    </row>
    <row r="20" spans="1:20" s="33" customFormat="1" ht="18.75" customHeight="1">
      <c r="A20" s="28">
        <v>7</v>
      </c>
      <c r="B20" s="76" t="s">
        <v>9</v>
      </c>
      <c r="C20" s="4"/>
      <c r="D20" s="5" t="s">
        <v>35</v>
      </c>
      <c r="E20" s="31">
        <f t="shared" si="0"/>
        <v>1</v>
      </c>
      <c r="F20" s="81">
        <v>0.5</v>
      </c>
      <c r="G20" s="3" t="s">
        <v>1</v>
      </c>
      <c r="H20" s="30">
        <f t="shared" si="2"/>
        <v>0.5</v>
      </c>
      <c r="I20" s="31">
        <f t="shared" si="3"/>
        <v>0.5</v>
      </c>
      <c r="J20" s="30"/>
      <c r="K20" s="30"/>
      <c r="L20" s="34"/>
      <c r="M20" s="26"/>
      <c r="N20" s="122"/>
      <c r="O20" s="77" t="s">
        <v>164</v>
      </c>
      <c r="P20" s="77"/>
      <c r="Q20" s="124"/>
      <c r="R20" s="77" t="s">
        <v>183</v>
      </c>
      <c r="S20" s="77"/>
      <c r="T20" s="26"/>
    </row>
    <row r="21" spans="1:20" s="33" customFormat="1" ht="18.75" customHeight="1">
      <c r="A21" s="28">
        <v>8</v>
      </c>
      <c r="B21" s="76" t="s">
        <v>10</v>
      </c>
      <c r="C21" s="4"/>
      <c r="D21" s="5" t="s">
        <v>35</v>
      </c>
      <c r="E21" s="31">
        <f t="shared" si="0"/>
        <v>1</v>
      </c>
      <c r="F21" s="81">
        <v>0.2</v>
      </c>
      <c r="G21" s="3" t="s">
        <v>1</v>
      </c>
      <c r="H21" s="30">
        <f t="shared" si="2"/>
        <v>0.2</v>
      </c>
      <c r="I21" s="31">
        <f t="shared" si="3"/>
        <v>0.2</v>
      </c>
      <c r="J21" s="30"/>
      <c r="K21" s="30"/>
      <c r="L21" s="34"/>
      <c r="M21" s="26"/>
      <c r="N21" s="122"/>
      <c r="O21" s="77" t="s">
        <v>165</v>
      </c>
      <c r="P21" s="77"/>
      <c r="Q21" s="124"/>
      <c r="R21" s="77"/>
      <c r="S21" s="77"/>
      <c r="T21" s="26"/>
    </row>
    <row r="22" spans="1:20" s="33" customFormat="1" ht="18.75" customHeight="1">
      <c r="A22" s="28">
        <v>9</v>
      </c>
      <c r="B22" s="76" t="s">
        <v>11</v>
      </c>
      <c r="C22" s="4"/>
      <c r="D22" s="5" t="s">
        <v>35</v>
      </c>
      <c r="E22" s="31">
        <f t="shared" si="0"/>
        <v>1</v>
      </c>
      <c r="F22" s="81">
        <v>1</v>
      </c>
      <c r="G22" s="3" t="s">
        <v>20</v>
      </c>
      <c r="H22" s="30">
        <f t="shared" si="2"/>
        <v>1</v>
      </c>
      <c r="I22" s="31">
        <f t="shared" si="3"/>
        <v>1</v>
      </c>
      <c r="J22" s="30"/>
      <c r="K22" s="30"/>
      <c r="L22" s="34"/>
      <c r="M22" s="26"/>
      <c r="N22" s="123"/>
      <c r="O22" s="77" t="s">
        <v>166</v>
      </c>
      <c r="P22" s="77"/>
      <c r="Q22" s="124"/>
      <c r="R22" s="77"/>
      <c r="S22" s="77"/>
      <c r="T22" s="26"/>
    </row>
    <row r="23" spans="1:20" s="33" customFormat="1" ht="18.75" customHeight="1">
      <c r="A23" s="28">
        <v>10</v>
      </c>
      <c r="B23" s="76" t="s">
        <v>144</v>
      </c>
      <c r="C23" s="4"/>
      <c r="D23" s="5" t="s">
        <v>35</v>
      </c>
      <c r="E23" s="31">
        <f t="shared" si="0"/>
        <v>1</v>
      </c>
      <c r="F23" s="81">
        <v>1</v>
      </c>
      <c r="G23" s="3" t="s">
        <v>20</v>
      </c>
      <c r="H23" s="30">
        <f t="shared" si="2"/>
        <v>1</v>
      </c>
      <c r="I23" s="31">
        <f t="shared" si="3"/>
        <v>1</v>
      </c>
      <c r="J23" s="30"/>
      <c r="K23" s="30"/>
      <c r="L23" s="34"/>
      <c r="M23" s="26"/>
      <c r="N23" s="139" t="s">
        <v>177</v>
      </c>
      <c r="O23" s="140"/>
      <c r="P23" s="103">
        <f>SUM(P19:P22)</f>
        <v>39</v>
      </c>
      <c r="Q23" s="121"/>
      <c r="R23" s="121"/>
      <c r="S23" s="103">
        <f>SUM(S19:S22)</f>
        <v>50</v>
      </c>
      <c r="T23" s="26"/>
    </row>
    <row r="24" spans="1:20" s="33" customFormat="1" ht="18.75" customHeight="1">
      <c r="A24" s="28">
        <v>11</v>
      </c>
      <c r="B24" s="76" t="s">
        <v>21</v>
      </c>
      <c r="C24" s="4"/>
      <c r="D24" s="5" t="s">
        <v>35</v>
      </c>
      <c r="E24" s="31">
        <f t="shared" si="0"/>
        <v>1</v>
      </c>
      <c r="F24" s="81">
        <v>0.5</v>
      </c>
      <c r="G24" s="3" t="s">
        <v>20</v>
      </c>
      <c r="H24" s="30">
        <f t="shared" si="2"/>
        <v>0.5</v>
      </c>
      <c r="I24" s="31">
        <f t="shared" ref="I24:I46" si="4">H24</f>
        <v>0.5</v>
      </c>
      <c r="J24" s="30"/>
      <c r="K24" s="31"/>
      <c r="L24" s="34"/>
      <c r="M24" s="26"/>
      <c r="N24" s="138"/>
      <c r="O24" s="138"/>
      <c r="P24" s="95"/>
      <c r="Q24" s="138"/>
      <c r="R24" s="138"/>
      <c r="S24" s="95"/>
      <c r="T24" s="26"/>
    </row>
    <row r="25" spans="1:20" s="33" customFormat="1" ht="18.75" customHeight="1">
      <c r="A25" s="28">
        <v>12</v>
      </c>
      <c r="B25" s="76" t="s">
        <v>14</v>
      </c>
      <c r="C25" s="4"/>
      <c r="D25" s="5" t="s">
        <v>35</v>
      </c>
      <c r="E25" s="31">
        <f t="shared" si="0"/>
        <v>1</v>
      </c>
      <c r="F25" s="81">
        <v>2</v>
      </c>
      <c r="G25" s="3" t="s">
        <v>20</v>
      </c>
      <c r="H25" s="30">
        <f t="shared" si="2"/>
        <v>2</v>
      </c>
      <c r="I25" s="31">
        <f t="shared" si="4"/>
        <v>2</v>
      </c>
      <c r="J25" s="30"/>
      <c r="K25" s="31"/>
      <c r="L25" s="34"/>
      <c r="M25" s="26"/>
      <c r="N25" s="138"/>
      <c r="O25" s="94"/>
      <c r="P25" s="94"/>
      <c r="Q25" s="138"/>
      <c r="R25" s="94"/>
      <c r="S25" s="94"/>
      <c r="T25" s="26"/>
    </row>
    <row r="26" spans="1:20" s="33" customFormat="1" ht="18.75" customHeight="1">
      <c r="A26" s="28">
        <v>13</v>
      </c>
      <c r="B26" s="76" t="s">
        <v>199</v>
      </c>
      <c r="C26" s="4"/>
      <c r="D26" s="5" t="s">
        <v>35</v>
      </c>
      <c r="E26" s="31">
        <f t="shared" si="0"/>
        <v>1</v>
      </c>
      <c r="F26" s="81">
        <v>5</v>
      </c>
      <c r="G26" s="3" t="s">
        <v>20</v>
      </c>
      <c r="H26" s="30">
        <f t="shared" si="2"/>
        <v>5</v>
      </c>
      <c r="I26" s="31">
        <f t="shared" si="4"/>
        <v>5</v>
      </c>
      <c r="J26" s="30"/>
      <c r="K26" s="31"/>
      <c r="L26" s="34"/>
      <c r="M26" s="26"/>
      <c r="N26" s="138"/>
      <c r="O26" s="94"/>
      <c r="P26" s="94"/>
      <c r="Q26" s="138"/>
      <c r="R26" s="94"/>
      <c r="S26" s="94"/>
      <c r="T26" s="26"/>
    </row>
    <row r="27" spans="1:20" s="33" customFormat="1" ht="18.75" customHeight="1">
      <c r="A27" s="28">
        <v>14</v>
      </c>
      <c r="B27" s="76" t="s">
        <v>205</v>
      </c>
      <c r="C27" s="4" t="s">
        <v>206</v>
      </c>
      <c r="D27" s="5" t="s">
        <v>35</v>
      </c>
      <c r="E27" s="31">
        <f t="shared" si="0"/>
        <v>1</v>
      </c>
      <c r="F27" s="81">
        <v>1</v>
      </c>
      <c r="G27" s="3" t="s">
        <v>20</v>
      </c>
      <c r="H27" s="30">
        <f t="shared" si="2"/>
        <v>1</v>
      </c>
      <c r="I27" s="31">
        <f t="shared" si="4"/>
        <v>1</v>
      </c>
      <c r="J27" s="60"/>
      <c r="K27" s="61"/>
      <c r="L27" s="34"/>
      <c r="M27" s="26"/>
      <c r="N27" s="138"/>
      <c r="O27" s="94"/>
      <c r="P27" s="94"/>
      <c r="Q27" s="138"/>
      <c r="R27" s="94"/>
      <c r="S27" s="94"/>
      <c r="T27" s="26"/>
    </row>
    <row r="28" spans="1:20" s="33" customFormat="1" ht="18.75" customHeight="1">
      <c r="A28" s="28">
        <v>15</v>
      </c>
      <c r="B28" s="76" t="s">
        <v>94</v>
      </c>
      <c r="C28" s="4"/>
      <c r="D28" s="5" t="s">
        <v>35</v>
      </c>
      <c r="E28" s="31">
        <f t="shared" si="0"/>
        <v>1</v>
      </c>
      <c r="F28" s="81">
        <v>5</v>
      </c>
      <c r="G28" s="3" t="s">
        <v>20</v>
      </c>
      <c r="H28" s="30">
        <f t="shared" si="2"/>
        <v>5</v>
      </c>
      <c r="I28" s="31">
        <f t="shared" si="4"/>
        <v>5</v>
      </c>
      <c r="J28" s="60"/>
      <c r="K28" s="61"/>
      <c r="L28" s="34"/>
      <c r="M28" s="26"/>
      <c r="N28" s="138"/>
      <c r="O28" s="94"/>
      <c r="P28" s="94"/>
      <c r="Q28" s="138"/>
      <c r="R28" s="94"/>
      <c r="S28" s="94"/>
      <c r="T28" s="26"/>
    </row>
    <row r="29" spans="1:20" s="33" customFormat="1" ht="18.75" customHeight="1">
      <c r="A29" s="28">
        <v>16</v>
      </c>
      <c r="B29" s="76" t="s">
        <v>188</v>
      </c>
      <c r="C29" s="4" t="s">
        <v>117</v>
      </c>
      <c r="D29" s="5" t="s">
        <v>35</v>
      </c>
      <c r="E29" s="31">
        <f t="shared" si="0"/>
        <v>1</v>
      </c>
      <c r="F29" s="9">
        <v>10</v>
      </c>
      <c r="G29" s="3" t="s">
        <v>20</v>
      </c>
      <c r="H29" s="30">
        <f t="shared" si="2"/>
        <v>10</v>
      </c>
      <c r="I29" s="31">
        <f t="shared" si="4"/>
        <v>10</v>
      </c>
      <c r="J29" s="60"/>
      <c r="K29" s="61"/>
      <c r="L29" s="34"/>
      <c r="M29" s="26"/>
      <c r="N29" s="138"/>
      <c r="O29" s="94"/>
      <c r="P29" s="94"/>
      <c r="Q29" s="138"/>
      <c r="R29" s="94"/>
      <c r="S29" s="94"/>
      <c r="T29" s="26"/>
    </row>
    <row r="30" spans="1:20" s="33" customFormat="1" ht="18.75" customHeight="1">
      <c r="A30" s="28">
        <v>17</v>
      </c>
      <c r="B30" s="76" t="s">
        <v>104</v>
      </c>
      <c r="C30" s="11" t="s">
        <v>114</v>
      </c>
      <c r="D30" s="5" t="s">
        <v>36</v>
      </c>
      <c r="E30" s="31">
        <f t="shared" si="0"/>
        <v>39</v>
      </c>
      <c r="F30" s="9">
        <v>1</v>
      </c>
      <c r="G30" s="3" t="s">
        <v>39</v>
      </c>
      <c r="H30" s="30">
        <f t="shared" si="2"/>
        <v>39</v>
      </c>
      <c r="I30" s="31">
        <f t="shared" si="4"/>
        <v>39</v>
      </c>
      <c r="J30" s="60"/>
      <c r="K30" s="61"/>
      <c r="L30" s="34"/>
      <c r="M30" s="26"/>
      <c r="N30" s="138"/>
      <c r="O30" s="138"/>
      <c r="P30" s="95"/>
      <c r="Q30" s="138"/>
      <c r="R30" s="138"/>
      <c r="S30" s="95"/>
      <c r="T30" s="26"/>
    </row>
    <row r="31" spans="1:20" s="33" customFormat="1" ht="18.75" customHeight="1">
      <c r="A31" s="28">
        <v>18</v>
      </c>
      <c r="B31" s="76" t="s">
        <v>105</v>
      </c>
      <c r="C31" s="11" t="s">
        <v>114</v>
      </c>
      <c r="D31" s="5" t="s">
        <v>36</v>
      </c>
      <c r="E31" s="31">
        <f t="shared" si="0"/>
        <v>39</v>
      </c>
      <c r="F31" s="9">
        <v>1</v>
      </c>
      <c r="G31" s="3" t="s">
        <v>39</v>
      </c>
      <c r="H31" s="30">
        <f t="shared" si="2"/>
        <v>39</v>
      </c>
      <c r="I31" s="31">
        <f t="shared" si="4"/>
        <v>39</v>
      </c>
      <c r="J31" s="60"/>
      <c r="K31" s="61"/>
      <c r="L31" s="34"/>
      <c r="M31" s="26"/>
      <c r="N31" s="26"/>
      <c r="O31" s="26"/>
      <c r="P31" s="26"/>
      <c r="Q31" s="26"/>
      <c r="R31" s="26"/>
    </row>
    <row r="32" spans="1:20" s="33" customFormat="1" ht="18.75" customHeight="1">
      <c r="A32" s="28">
        <v>19</v>
      </c>
      <c r="B32" s="76" t="s">
        <v>106</v>
      </c>
      <c r="C32" s="4" t="s">
        <v>154</v>
      </c>
      <c r="D32" s="5" t="s">
        <v>36</v>
      </c>
      <c r="E32" s="31">
        <f t="shared" si="0"/>
        <v>39</v>
      </c>
      <c r="F32" s="9">
        <v>1</v>
      </c>
      <c r="G32" s="3" t="s">
        <v>39</v>
      </c>
      <c r="H32" s="30">
        <f t="shared" si="2"/>
        <v>39</v>
      </c>
      <c r="I32" s="31">
        <f t="shared" si="4"/>
        <v>39</v>
      </c>
      <c r="J32" s="60"/>
      <c r="K32" s="61"/>
      <c r="L32" s="34"/>
      <c r="M32" s="26"/>
      <c r="N32" s="26"/>
      <c r="O32" s="26"/>
      <c r="P32" s="26"/>
      <c r="Q32" s="26"/>
      <c r="R32" s="26"/>
    </row>
    <row r="33" spans="1:18" s="33" customFormat="1" ht="18.75" customHeight="1">
      <c r="A33" s="28">
        <v>20</v>
      </c>
      <c r="B33" s="76" t="s">
        <v>107</v>
      </c>
      <c r="C33" s="4" t="s">
        <v>116</v>
      </c>
      <c r="D33" s="5" t="s">
        <v>36</v>
      </c>
      <c r="E33" s="31">
        <f t="shared" si="0"/>
        <v>39</v>
      </c>
      <c r="F33" s="9">
        <v>1</v>
      </c>
      <c r="G33" s="3" t="s">
        <v>39</v>
      </c>
      <c r="H33" s="30">
        <f t="shared" si="2"/>
        <v>39</v>
      </c>
      <c r="I33" s="31">
        <f t="shared" si="4"/>
        <v>39</v>
      </c>
      <c r="J33" s="60"/>
      <c r="K33" s="61"/>
      <c r="L33" s="34"/>
      <c r="M33" s="26"/>
      <c r="N33" s="26"/>
      <c r="O33" s="26"/>
      <c r="P33" s="26"/>
      <c r="Q33" s="26"/>
      <c r="R33" s="26"/>
    </row>
    <row r="34" spans="1:18" s="33" customFormat="1" ht="18.75" customHeight="1">
      <c r="A34" s="28">
        <v>21</v>
      </c>
      <c r="B34" s="76" t="s">
        <v>108</v>
      </c>
      <c r="C34" s="4" t="s">
        <v>117</v>
      </c>
      <c r="D34" s="5" t="s">
        <v>36</v>
      </c>
      <c r="E34" s="31">
        <f t="shared" si="0"/>
        <v>39</v>
      </c>
      <c r="F34" s="9">
        <v>1</v>
      </c>
      <c r="G34" s="3" t="s">
        <v>20</v>
      </c>
      <c r="H34" s="30">
        <f t="shared" si="2"/>
        <v>39</v>
      </c>
      <c r="I34" s="31">
        <f t="shared" si="4"/>
        <v>39</v>
      </c>
      <c r="J34" s="60"/>
      <c r="K34" s="61"/>
      <c r="L34" s="31"/>
      <c r="M34" s="26"/>
      <c r="N34" s="26"/>
      <c r="O34" s="26"/>
      <c r="P34" s="26"/>
      <c r="Q34" s="26"/>
      <c r="R34" s="26"/>
    </row>
    <row r="35" spans="1:18" s="33" customFormat="1" ht="18.75" customHeight="1">
      <c r="A35" s="28">
        <v>22</v>
      </c>
      <c r="B35" s="76" t="s">
        <v>118</v>
      </c>
      <c r="C35" s="4" t="s">
        <v>109</v>
      </c>
      <c r="D35" s="5" t="s">
        <v>36</v>
      </c>
      <c r="E35" s="31">
        <f t="shared" si="0"/>
        <v>39</v>
      </c>
      <c r="F35" s="9">
        <v>1</v>
      </c>
      <c r="G35" s="3" t="s">
        <v>125</v>
      </c>
      <c r="H35" s="30">
        <f t="shared" si="2"/>
        <v>39</v>
      </c>
      <c r="I35" s="31">
        <f t="shared" si="4"/>
        <v>39</v>
      </c>
      <c r="J35" s="60"/>
      <c r="K35" s="61"/>
      <c r="L35" s="31"/>
      <c r="M35" s="26"/>
      <c r="N35" s="26"/>
      <c r="O35" s="26"/>
      <c r="P35" s="26"/>
      <c r="Q35" s="26"/>
      <c r="R35" s="26"/>
    </row>
    <row r="36" spans="1:18" s="33" customFormat="1" ht="18.75" customHeight="1">
      <c r="A36" s="28">
        <v>23</v>
      </c>
      <c r="B36" s="76" t="s">
        <v>122</v>
      </c>
      <c r="C36" s="4" t="s">
        <v>155</v>
      </c>
      <c r="D36" s="5" t="s">
        <v>36</v>
      </c>
      <c r="E36" s="31">
        <f t="shared" si="0"/>
        <v>39</v>
      </c>
      <c r="F36" s="9">
        <v>0.1</v>
      </c>
      <c r="G36" s="3" t="s">
        <v>126</v>
      </c>
      <c r="H36" s="30">
        <f t="shared" si="2"/>
        <v>3.9000000000000004</v>
      </c>
      <c r="I36" s="31">
        <f t="shared" si="4"/>
        <v>3.9000000000000004</v>
      </c>
      <c r="J36" s="60"/>
      <c r="K36" s="61"/>
      <c r="L36" s="31"/>
      <c r="M36" s="26"/>
      <c r="N36" s="26"/>
      <c r="O36" s="26"/>
      <c r="P36" s="26"/>
      <c r="Q36" s="26"/>
      <c r="R36" s="26"/>
    </row>
    <row r="37" spans="1:18" ht="18.75" customHeight="1">
      <c r="A37" s="28">
        <v>24</v>
      </c>
      <c r="B37" s="76" t="s">
        <v>122</v>
      </c>
      <c r="C37" s="4" t="s">
        <v>156</v>
      </c>
      <c r="D37" s="5" t="s">
        <v>36</v>
      </c>
      <c r="E37" s="31">
        <f t="shared" si="0"/>
        <v>39</v>
      </c>
      <c r="F37" s="9">
        <v>0.1</v>
      </c>
      <c r="G37" s="3" t="s">
        <v>126</v>
      </c>
      <c r="H37" s="30">
        <f t="shared" si="2"/>
        <v>3.9000000000000004</v>
      </c>
      <c r="I37" s="31">
        <f t="shared" si="4"/>
        <v>3.9000000000000004</v>
      </c>
      <c r="J37" s="60"/>
      <c r="K37" s="61"/>
      <c r="L37" s="61"/>
      <c r="M37" s="26"/>
      <c r="N37" s="26"/>
      <c r="O37" s="26"/>
      <c r="P37" s="26"/>
      <c r="Q37" s="26"/>
      <c r="R37" s="26"/>
    </row>
    <row r="38" spans="1:18" ht="18.75" customHeight="1">
      <c r="A38" s="28">
        <v>25</v>
      </c>
      <c r="B38" s="76" t="s">
        <v>122</v>
      </c>
      <c r="C38" s="4" t="s">
        <v>157</v>
      </c>
      <c r="D38" s="5" t="s">
        <v>36</v>
      </c>
      <c r="E38" s="31">
        <f t="shared" si="0"/>
        <v>39</v>
      </c>
      <c r="F38" s="9">
        <v>0.05</v>
      </c>
      <c r="G38" s="3" t="s">
        <v>126</v>
      </c>
      <c r="H38" s="30">
        <f t="shared" si="2"/>
        <v>1.9500000000000002</v>
      </c>
      <c r="I38" s="31">
        <f t="shared" si="4"/>
        <v>1.9500000000000002</v>
      </c>
      <c r="J38" s="60"/>
      <c r="K38" s="61"/>
      <c r="L38" s="61"/>
      <c r="M38" s="26"/>
      <c r="N38" s="26"/>
      <c r="O38" s="26"/>
      <c r="P38" s="26"/>
      <c r="Q38" s="26"/>
      <c r="R38" s="26"/>
    </row>
    <row r="39" spans="1:18" ht="18.75" customHeight="1">
      <c r="A39" s="28">
        <v>26</v>
      </c>
      <c r="B39" s="76" t="s">
        <v>184</v>
      </c>
      <c r="C39" s="65" t="s">
        <v>185</v>
      </c>
      <c r="D39" s="5" t="s">
        <v>35</v>
      </c>
      <c r="E39" s="31">
        <f t="shared" si="0"/>
        <v>1</v>
      </c>
      <c r="F39" s="9">
        <v>1</v>
      </c>
      <c r="G39" s="3" t="s">
        <v>20</v>
      </c>
      <c r="H39" s="30">
        <f t="shared" si="2"/>
        <v>1</v>
      </c>
      <c r="I39" s="31">
        <f t="shared" si="4"/>
        <v>1</v>
      </c>
      <c r="J39" s="60"/>
      <c r="K39" s="61"/>
      <c r="L39" s="61"/>
      <c r="M39" s="36"/>
      <c r="N39" s="26"/>
      <c r="O39" s="26"/>
      <c r="P39" s="26"/>
      <c r="Q39" s="26"/>
      <c r="R39" s="26"/>
    </row>
    <row r="40" spans="1:18" ht="18.75" customHeight="1">
      <c r="A40" s="28">
        <v>27</v>
      </c>
      <c r="B40" s="76" t="s">
        <v>111</v>
      </c>
      <c r="C40" s="4" t="s">
        <v>127</v>
      </c>
      <c r="D40" s="5" t="s">
        <v>36</v>
      </c>
      <c r="E40" s="31">
        <f t="shared" si="0"/>
        <v>39</v>
      </c>
      <c r="F40" s="9">
        <v>1</v>
      </c>
      <c r="G40" s="3" t="s">
        <v>126</v>
      </c>
      <c r="H40" s="30">
        <f t="shared" si="2"/>
        <v>39</v>
      </c>
      <c r="I40" s="31">
        <f t="shared" si="4"/>
        <v>39</v>
      </c>
      <c r="J40" s="60"/>
      <c r="K40" s="61"/>
      <c r="L40" s="61"/>
      <c r="M40" s="36"/>
      <c r="N40" s="26"/>
      <c r="O40" s="26"/>
      <c r="P40" s="26"/>
      <c r="Q40" s="26"/>
      <c r="R40" s="26"/>
    </row>
    <row r="41" spans="1:18" ht="18.75" customHeight="1">
      <c r="A41" s="28">
        <v>28</v>
      </c>
      <c r="B41" s="76" t="s">
        <v>113</v>
      </c>
      <c r="C41" s="4" t="s">
        <v>150</v>
      </c>
      <c r="D41" s="5" t="s">
        <v>36</v>
      </c>
      <c r="E41" s="31">
        <f t="shared" si="0"/>
        <v>39</v>
      </c>
      <c r="F41" s="9">
        <v>0.1</v>
      </c>
      <c r="G41" s="3" t="s">
        <v>17</v>
      </c>
      <c r="H41" s="30">
        <f t="shared" si="2"/>
        <v>3.9000000000000004</v>
      </c>
      <c r="I41" s="31">
        <f t="shared" si="4"/>
        <v>3.9000000000000004</v>
      </c>
      <c r="J41" s="60"/>
      <c r="K41" s="61"/>
      <c r="L41" s="61"/>
      <c r="M41" s="36"/>
      <c r="N41" s="26"/>
      <c r="O41" s="26"/>
      <c r="P41" s="26"/>
      <c r="Q41" s="26"/>
      <c r="R41" s="26"/>
    </row>
    <row r="42" spans="1:18" ht="18.75" customHeight="1">
      <c r="A42" s="28">
        <v>29</v>
      </c>
      <c r="B42" s="76" t="s">
        <v>113</v>
      </c>
      <c r="C42" s="4" t="s">
        <v>149</v>
      </c>
      <c r="D42" s="5" t="s">
        <v>36</v>
      </c>
      <c r="E42" s="31">
        <f t="shared" si="0"/>
        <v>39</v>
      </c>
      <c r="F42" s="9">
        <v>0.3</v>
      </c>
      <c r="G42" s="3" t="s">
        <v>17</v>
      </c>
      <c r="H42" s="30">
        <f t="shared" si="2"/>
        <v>11.7</v>
      </c>
      <c r="I42" s="31">
        <f t="shared" si="4"/>
        <v>11.7</v>
      </c>
      <c r="J42" s="60"/>
      <c r="K42" s="61"/>
      <c r="L42" s="61"/>
      <c r="M42" s="36"/>
      <c r="N42" s="26"/>
      <c r="O42" s="26"/>
      <c r="P42" s="26"/>
      <c r="Q42" s="26"/>
      <c r="R42" s="26"/>
    </row>
    <row r="43" spans="1:18" ht="18.75" customHeight="1">
      <c r="A43" s="28">
        <v>30</v>
      </c>
      <c r="B43" s="76" t="s">
        <v>112</v>
      </c>
      <c r="C43" s="4" t="s">
        <v>124</v>
      </c>
      <c r="D43" s="5" t="s">
        <v>36</v>
      </c>
      <c r="E43" s="31">
        <f t="shared" si="0"/>
        <v>39</v>
      </c>
      <c r="F43" s="9">
        <v>0.5</v>
      </c>
      <c r="G43" s="3" t="s">
        <v>20</v>
      </c>
      <c r="H43" s="30">
        <f t="shared" si="2"/>
        <v>19.5</v>
      </c>
      <c r="I43" s="31">
        <f t="shared" si="4"/>
        <v>19.5</v>
      </c>
      <c r="J43" s="60"/>
      <c r="K43" s="61"/>
      <c r="L43" s="61"/>
      <c r="M43" s="36"/>
    </row>
    <row r="44" spans="1:18" ht="18.75" customHeight="1">
      <c r="A44" s="28">
        <v>31</v>
      </c>
      <c r="B44" s="76" t="s">
        <v>145</v>
      </c>
      <c r="C44" s="65" t="s">
        <v>146</v>
      </c>
      <c r="D44" s="5" t="s">
        <v>35</v>
      </c>
      <c r="E44" s="31">
        <f t="shared" si="0"/>
        <v>1</v>
      </c>
      <c r="F44" s="9">
        <v>5</v>
      </c>
      <c r="G44" s="3" t="s">
        <v>39</v>
      </c>
      <c r="H44" s="30">
        <f t="shared" si="2"/>
        <v>5</v>
      </c>
      <c r="I44" s="31">
        <f t="shared" si="4"/>
        <v>5</v>
      </c>
      <c r="J44" s="60"/>
      <c r="K44" s="61"/>
      <c r="L44" s="61"/>
    </row>
    <row r="45" spans="1:18" ht="20.25" customHeight="1">
      <c r="A45" s="28">
        <v>32</v>
      </c>
      <c r="B45" s="76" t="s">
        <v>147</v>
      </c>
      <c r="C45" s="4" t="s">
        <v>153</v>
      </c>
      <c r="D45" s="5" t="s">
        <v>36</v>
      </c>
      <c r="E45" s="31">
        <f t="shared" si="0"/>
        <v>39</v>
      </c>
      <c r="F45" s="9">
        <v>0.1</v>
      </c>
      <c r="G45" s="3" t="s">
        <v>20</v>
      </c>
      <c r="H45" s="30">
        <f t="shared" si="2"/>
        <v>3.9000000000000004</v>
      </c>
      <c r="I45" s="31">
        <f t="shared" si="4"/>
        <v>3.9000000000000004</v>
      </c>
      <c r="J45" s="60"/>
      <c r="K45" s="61"/>
      <c r="L45" s="61"/>
    </row>
    <row r="46" spans="1:18" ht="20.25" customHeight="1">
      <c r="A46" s="28">
        <v>33</v>
      </c>
      <c r="B46" s="76" t="s">
        <v>148</v>
      </c>
      <c r="C46" s="11"/>
      <c r="D46" s="5" t="s">
        <v>35</v>
      </c>
      <c r="E46" s="31">
        <f t="shared" si="0"/>
        <v>1</v>
      </c>
      <c r="F46" s="9">
        <v>0.2</v>
      </c>
      <c r="G46" s="3" t="s">
        <v>140</v>
      </c>
      <c r="H46" s="30">
        <f t="shared" si="2"/>
        <v>0.2</v>
      </c>
      <c r="I46" s="31">
        <f t="shared" si="4"/>
        <v>0.2</v>
      </c>
      <c r="J46" s="60"/>
      <c r="K46" s="61"/>
      <c r="L46" s="61"/>
    </row>
    <row r="47" spans="1:18" ht="20.25" customHeight="1">
      <c r="A47" s="84"/>
      <c r="B47" s="85"/>
      <c r="C47" s="86"/>
      <c r="D47" s="87"/>
      <c r="E47" s="88"/>
      <c r="F47" s="89"/>
      <c r="G47" s="90"/>
      <c r="H47" s="91"/>
      <c r="I47" s="92"/>
      <c r="J47" s="92"/>
      <c r="K47" s="93"/>
      <c r="L47" s="93"/>
    </row>
    <row r="48" spans="1:18" ht="20.25" customHeight="1">
      <c r="B48" s="13"/>
      <c r="C48" s="13"/>
      <c r="D48" s="13"/>
      <c r="E48" s="37"/>
      <c r="F48" s="38"/>
      <c r="I48" s="24"/>
      <c r="J48" s="82" t="s">
        <v>219</v>
      </c>
      <c r="L48" s="35"/>
      <c r="M48" s="36"/>
    </row>
    <row r="49" spans="1:10" ht="20.25" customHeight="1">
      <c r="A49" s="39"/>
      <c r="B49" s="83" t="s">
        <v>96</v>
      </c>
      <c r="D49" s="39"/>
      <c r="E49" s="39"/>
      <c r="F49" s="39"/>
      <c r="I49" s="39"/>
      <c r="J49" s="83" t="s">
        <v>97</v>
      </c>
    </row>
    <row r="50" spans="1:10" ht="20.25" customHeight="1">
      <c r="A50" s="39"/>
      <c r="B50" s="40"/>
      <c r="D50" s="40"/>
      <c r="E50" s="39"/>
      <c r="F50" s="39"/>
      <c r="I50" s="39"/>
      <c r="J50" s="26"/>
    </row>
    <row r="51" spans="1:10" ht="20.25" customHeight="1">
      <c r="J51" s="26"/>
    </row>
    <row r="52" spans="1:10" ht="20.25" customHeight="1">
      <c r="J52" s="26"/>
    </row>
    <row r="53" spans="1:10">
      <c r="A53" s="41"/>
      <c r="B53" s="83" t="s">
        <v>81</v>
      </c>
      <c r="D53" s="39"/>
      <c r="E53" s="39"/>
      <c r="I53" s="39"/>
      <c r="J53" s="83" t="s">
        <v>81</v>
      </c>
    </row>
  </sheetData>
  <mergeCells count="22">
    <mergeCell ref="N30:O30"/>
    <mergeCell ref="Q30:R30"/>
    <mergeCell ref="I12:K12"/>
    <mergeCell ref="L12:L13"/>
    <mergeCell ref="N19:N22"/>
    <mergeCell ref="Q19:Q22"/>
    <mergeCell ref="N23:O23"/>
    <mergeCell ref="Q23:R23"/>
    <mergeCell ref="N24:O24"/>
    <mergeCell ref="Q24:R24"/>
    <mergeCell ref="N25:N29"/>
    <mergeCell ref="Q25:Q29"/>
    <mergeCell ref="A12:A13"/>
    <mergeCell ref="B12:B13"/>
    <mergeCell ref="D12:E12"/>
    <mergeCell ref="F12:F13"/>
    <mergeCell ref="G12:H12"/>
    <mergeCell ref="A2:C2"/>
    <mergeCell ref="A1:C1"/>
    <mergeCell ref="A4:C4"/>
    <mergeCell ref="A3:C3"/>
    <mergeCell ref="A5:G5"/>
  </mergeCells>
  <phoneticPr fontId="2" type="noConversion"/>
  <pageMargins left="0.5" right="0.1" top="0.25" bottom="0.25" header="0.5" footer="0.5"/>
  <pageSetup paperSize="9" orientation="portrait" horizontalDpi="1200" verticalDpi="1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57"/>
  <sheetViews>
    <sheetView topLeftCell="A4" workbookViewId="0">
      <selection activeCell="I21" sqref="I21"/>
    </sheetView>
  </sheetViews>
  <sheetFormatPr defaultColWidth="9" defaultRowHeight="16.5"/>
  <cols>
    <col min="1" max="1" width="5" style="23" customWidth="1"/>
    <col min="2" max="2" width="20.125" style="23" customWidth="1"/>
    <col min="3" max="3" width="9.5" style="23" customWidth="1"/>
    <col min="4" max="4" width="5.25" style="23" customWidth="1"/>
    <col min="5" max="5" width="4.375" style="23" customWidth="1"/>
    <col min="6" max="6" width="4.875" style="23" customWidth="1"/>
    <col min="7" max="7" width="5.125" style="23" customWidth="1"/>
    <col min="8" max="8" width="5.875" style="23" customWidth="1"/>
    <col min="9" max="11" width="5.25" style="23" customWidth="1"/>
    <col min="12" max="12" width="12.75" style="23" customWidth="1"/>
    <col min="13" max="13" width="5" style="23" customWidth="1"/>
    <col min="14" max="14" width="4" style="23" customWidth="1"/>
    <col min="15" max="16" width="9" style="23"/>
    <col min="17" max="17" width="5.625" style="23" customWidth="1"/>
    <col min="18" max="16384" width="9" style="23"/>
  </cols>
  <sheetData>
    <row r="1" spans="1:18" ht="17.25" customHeight="1">
      <c r="A1" s="133" t="s">
        <v>49</v>
      </c>
      <c r="B1" s="133"/>
      <c r="C1" s="133"/>
      <c r="D1" s="24"/>
      <c r="H1" s="24"/>
      <c r="J1" s="45" t="s">
        <v>48</v>
      </c>
      <c r="K1" s="24"/>
    </row>
    <row r="2" spans="1:18" ht="17.25" customHeight="1">
      <c r="A2" s="133" t="s">
        <v>50</v>
      </c>
      <c r="B2" s="133"/>
      <c r="C2" s="133"/>
      <c r="D2" s="24"/>
      <c r="H2" s="24"/>
      <c r="J2" s="49" t="s">
        <v>131</v>
      </c>
      <c r="K2" s="24"/>
    </row>
    <row r="3" spans="1:18" ht="14.25" customHeight="1">
      <c r="A3" s="134" t="s">
        <v>190</v>
      </c>
      <c r="B3" s="134"/>
      <c r="C3" s="134"/>
      <c r="D3" s="39"/>
      <c r="G3" s="24"/>
      <c r="H3" s="24"/>
      <c r="I3" s="24"/>
      <c r="J3" s="24"/>
      <c r="K3" s="24"/>
    </row>
    <row r="4" spans="1:18" ht="15.75" customHeight="1">
      <c r="A4" s="135" t="s">
        <v>221</v>
      </c>
      <c r="B4" s="135"/>
      <c r="C4" s="135"/>
      <c r="D4" s="39"/>
      <c r="G4" s="24"/>
      <c r="H4" s="24"/>
      <c r="I4" s="24"/>
      <c r="J4" s="24"/>
      <c r="K4" s="24"/>
    </row>
    <row r="5" spans="1:18">
      <c r="A5" s="136"/>
      <c r="B5" s="136"/>
      <c r="C5" s="136"/>
      <c r="D5" s="136"/>
      <c r="E5" s="136"/>
      <c r="F5" s="136"/>
      <c r="G5" s="136"/>
      <c r="I5" s="45"/>
      <c r="J5" s="45"/>
      <c r="K5" s="45"/>
      <c r="L5" s="45"/>
    </row>
    <row r="6" spans="1:18" ht="20.25">
      <c r="B6" s="39"/>
      <c r="C6" s="39"/>
      <c r="D6" s="39"/>
      <c r="E6" s="44" t="s">
        <v>82</v>
      </c>
      <c r="F6" s="39"/>
      <c r="I6" s="39"/>
      <c r="J6" s="39"/>
      <c r="K6" s="39"/>
      <c r="L6" s="39"/>
    </row>
    <row r="7" spans="1:18">
      <c r="B7" s="24"/>
      <c r="C7" s="24"/>
      <c r="D7" s="24"/>
      <c r="E7" s="45" t="s">
        <v>209</v>
      </c>
      <c r="F7" s="24"/>
      <c r="I7" s="24"/>
      <c r="J7" s="24"/>
      <c r="K7" s="24"/>
      <c r="L7" s="24"/>
    </row>
    <row r="8" spans="1:18">
      <c r="A8" s="24"/>
      <c r="D8" s="13" t="s">
        <v>43</v>
      </c>
      <c r="E8" s="24" t="s">
        <v>83</v>
      </c>
      <c r="I8" s="24"/>
      <c r="J8" s="24"/>
      <c r="K8" s="24"/>
      <c r="L8" s="24"/>
    </row>
    <row r="9" spans="1:18">
      <c r="A9" s="24"/>
      <c r="B9" s="13" t="s">
        <v>132</v>
      </c>
      <c r="D9" s="13" t="str">
        <f>O23</f>
        <v>CĐ-Ôtô 1</v>
      </c>
      <c r="E9" s="13"/>
      <c r="G9" s="13" t="s">
        <v>133</v>
      </c>
      <c r="H9" s="46">
        <f>P23</f>
        <v>53</v>
      </c>
    </row>
    <row r="10" spans="1:18">
      <c r="A10" s="24"/>
      <c r="B10" s="13"/>
      <c r="D10" s="13" t="str">
        <f t="shared" ref="D10:D13" si="0">O24</f>
        <v>CĐ-Ôtô 2</v>
      </c>
      <c r="E10" s="13"/>
      <c r="H10" s="46">
        <f t="shared" ref="H10:H13" si="1">P24</f>
        <v>55</v>
      </c>
    </row>
    <row r="11" spans="1:18">
      <c r="A11" s="24"/>
      <c r="B11" s="13"/>
      <c r="D11" s="13" t="str">
        <f t="shared" si="0"/>
        <v>CĐ-Ôtô 3</v>
      </c>
      <c r="E11" s="13"/>
      <c r="H11" s="46">
        <f t="shared" si="1"/>
        <v>54</v>
      </c>
    </row>
    <row r="12" spans="1:18">
      <c r="A12" s="24"/>
      <c r="B12" s="13"/>
      <c r="D12" s="13" t="str">
        <f t="shared" si="0"/>
        <v>CĐ-Ôtô 4</v>
      </c>
      <c r="E12" s="13"/>
      <c r="H12" s="46">
        <f t="shared" si="1"/>
        <v>57</v>
      </c>
    </row>
    <row r="13" spans="1:18">
      <c r="A13" s="24"/>
      <c r="B13" s="13"/>
      <c r="D13" s="13" t="str">
        <f t="shared" si="0"/>
        <v>CĐ-Ôtô 5</v>
      </c>
      <c r="E13" s="13"/>
      <c r="H13" s="46">
        <f t="shared" si="1"/>
        <v>53</v>
      </c>
      <c r="P13" s="23">
        <v>4</v>
      </c>
      <c r="Q13" s="23">
        <v>10</v>
      </c>
      <c r="R13" s="23">
        <f>Q13*P13</f>
        <v>40</v>
      </c>
    </row>
    <row r="14" spans="1:18">
      <c r="A14" s="24"/>
      <c r="B14" s="24"/>
      <c r="C14" s="50"/>
      <c r="D14" s="13" t="s">
        <v>53</v>
      </c>
      <c r="E14" s="45">
        <v>5</v>
      </c>
      <c r="G14" s="13" t="s">
        <v>220</v>
      </c>
      <c r="H14" s="46">
        <f>SUM(H9:H13)</f>
        <v>272</v>
      </c>
      <c r="I14" s="23" t="s">
        <v>45</v>
      </c>
    </row>
    <row r="15" spans="1:18" ht="8.25" customHeight="1">
      <c r="A15" s="25"/>
      <c r="B15" s="25"/>
    </row>
    <row r="16" spans="1:18" s="26" customFormat="1" ht="36.75" customHeight="1">
      <c r="A16" s="131" t="s">
        <v>91</v>
      </c>
      <c r="B16" s="131" t="s">
        <v>41</v>
      </c>
      <c r="C16" s="73" t="s">
        <v>75</v>
      </c>
      <c r="D16" s="128" t="s">
        <v>139</v>
      </c>
      <c r="E16" s="130"/>
      <c r="F16" s="131" t="s">
        <v>143</v>
      </c>
      <c r="G16" s="128" t="s">
        <v>92</v>
      </c>
      <c r="H16" s="130"/>
      <c r="I16" s="128" t="s">
        <v>92</v>
      </c>
      <c r="J16" s="129"/>
      <c r="K16" s="130"/>
      <c r="L16" s="131" t="s">
        <v>3</v>
      </c>
      <c r="P16" s="23"/>
      <c r="Q16" s="96" t="s">
        <v>229</v>
      </c>
      <c r="R16" s="21">
        <v>7.85</v>
      </c>
    </row>
    <row r="17" spans="1:20" s="26" customFormat="1" ht="30.75" customHeight="1">
      <c r="A17" s="137"/>
      <c r="B17" s="132"/>
      <c r="C17" s="74" t="s">
        <v>76</v>
      </c>
      <c r="D17" s="74" t="s">
        <v>77</v>
      </c>
      <c r="E17" s="52" t="s">
        <v>26</v>
      </c>
      <c r="F17" s="132"/>
      <c r="G17" s="74" t="s">
        <v>77</v>
      </c>
      <c r="H17" s="51" t="s">
        <v>210</v>
      </c>
      <c r="I17" s="52" t="s">
        <v>79</v>
      </c>
      <c r="J17" s="52" t="s">
        <v>80</v>
      </c>
      <c r="K17" s="52" t="s">
        <v>98</v>
      </c>
      <c r="L17" s="132"/>
      <c r="P17" s="23" t="s">
        <v>241</v>
      </c>
      <c r="Q17" s="23">
        <v>1</v>
      </c>
      <c r="R17" s="23">
        <f>400*200*5*R16/1000000</f>
        <v>3.14</v>
      </c>
    </row>
    <row r="18" spans="1:20" s="33" customFormat="1" ht="18.75" customHeight="1">
      <c r="A18" s="28">
        <v>1</v>
      </c>
      <c r="B18" s="72" t="s">
        <v>93</v>
      </c>
      <c r="C18" s="4" t="s">
        <v>161</v>
      </c>
      <c r="D18" s="5" t="s">
        <v>36</v>
      </c>
      <c r="E18" s="31">
        <f t="shared" ref="E18:E50" si="2">IF(D18="SV",H$14,IF(D18="lớp",E$14))</f>
        <v>272</v>
      </c>
      <c r="F18" s="8">
        <v>0.25</v>
      </c>
      <c r="G18" s="3" t="s">
        <v>152</v>
      </c>
      <c r="H18" s="30">
        <f>(F18*E18)/4</f>
        <v>17</v>
      </c>
      <c r="I18" s="31">
        <v>10</v>
      </c>
      <c r="J18" s="31">
        <v>7</v>
      </c>
      <c r="K18" s="31"/>
      <c r="L18" s="34"/>
      <c r="M18" s="26"/>
      <c r="N18" s="102"/>
      <c r="O18" s="94"/>
      <c r="P18" s="94"/>
      <c r="Q18" s="100">
        <f>H20</f>
        <v>544</v>
      </c>
      <c r="R18" s="94">
        <f>Q18*R17</f>
        <v>1708.16</v>
      </c>
      <c r="S18" s="94"/>
      <c r="T18" s="26"/>
    </row>
    <row r="19" spans="1:20" s="33" customFormat="1" ht="18.75" customHeight="1">
      <c r="A19" s="28">
        <v>2</v>
      </c>
      <c r="B19" s="72" t="s">
        <v>134</v>
      </c>
      <c r="C19" s="4" t="s">
        <v>135</v>
      </c>
      <c r="D19" s="5" t="s">
        <v>36</v>
      </c>
      <c r="E19" s="31">
        <f t="shared" si="2"/>
        <v>272</v>
      </c>
      <c r="F19" s="81">
        <v>2.8</v>
      </c>
      <c r="G19" s="3" t="s">
        <v>16</v>
      </c>
      <c r="H19" s="30">
        <f t="shared" ref="H19:H50" si="3">F19*E19</f>
        <v>761.59999999999991</v>
      </c>
      <c r="I19" s="31">
        <v>300</v>
      </c>
      <c r="J19" s="30">
        <v>250</v>
      </c>
      <c r="K19" s="30">
        <f>H19-I19-J19</f>
        <v>211.59999999999991</v>
      </c>
      <c r="L19" s="34"/>
      <c r="M19" s="26"/>
      <c r="N19" s="102"/>
      <c r="O19" s="94"/>
      <c r="P19" s="94"/>
      <c r="Q19" s="99"/>
      <c r="R19" s="94"/>
      <c r="S19" s="94"/>
      <c r="T19" s="26"/>
    </row>
    <row r="20" spans="1:20" s="33" customFormat="1" ht="18.75" customHeight="1">
      <c r="A20" s="28">
        <v>3</v>
      </c>
      <c r="B20" s="72" t="s">
        <v>137</v>
      </c>
      <c r="C20" s="4" t="s">
        <v>47</v>
      </c>
      <c r="D20" s="5" t="s">
        <v>36</v>
      </c>
      <c r="E20" s="31">
        <f t="shared" si="2"/>
        <v>272</v>
      </c>
      <c r="F20" s="81">
        <v>2</v>
      </c>
      <c r="G20" s="3" t="s">
        <v>141</v>
      </c>
      <c r="H20" s="30">
        <f t="shared" si="3"/>
        <v>544</v>
      </c>
      <c r="I20" s="31">
        <v>200</v>
      </c>
      <c r="J20" s="30">
        <v>200</v>
      </c>
      <c r="K20" s="30">
        <f>H20-I20-J20</f>
        <v>144</v>
      </c>
      <c r="L20" s="106">
        <v>1710</v>
      </c>
      <c r="M20" s="26"/>
      <c r="N20" s="102"/>
      <c r="O20" s="94"/>
      <c r="P20" s="94"/>
      <c r="Q20" s="99"/>
      <c r="R20" s="94"/>
      <c r="S20" s="94"/>
      <c r="T20" s="26"/>
    </row>
    <row r="21" spans="1:20" s="33" customFormat="1" ht="18.75" customHeight="1">
      <c r="A21" s="28">
        <v>4</v>
      </c>
      <c r="B21" s="72" t="s">
        <v>5</v>
      </c>
      <c r="C21" s="4"/>
      <c r="D21" s="5" t="s">
        <v>35</v>
      </c>
      <c r="E21" s="31">
        <f t="shared" si="2"/>
        <v>5</v>
      </c>
      <c r="F21" s="81">
        <v>0.5</v>
      </c>
      <c r="G21" s="3" t="s">
        <v>18</v>
      </c>
      <c r="H21" s="30">
        <f t="shared" si="3"/>
        <v>2.5</v>
      </c>
      <c r="I21" s="31">
        <f t="shared" ref="I21:I27" si="4">H21</f>
        <v>2.5</v>
      </c>
      <c r="J21" s="30"/>
      <c r="K21" s="30"/>
      <c r="L21" s="34"/>
      <c r="M21" s="26"/>
      <c r="N21" s="102"/>
      <c r="O21" s="94"/>
      <c r="P21" s="94"/>
      <c r="Q21" s="99"/>
      <c r="R21" s="94"/>
      <c r="S21" s="94"/>
      <c r="T21" s="26"/>
    </row>
    <row r="22" spans="1:20" s="33" customFormat="1" ht="18.75" customHeight="1">
      <c r="A22" s="28">
        <v>5</v>
      </c>
      <c r="B22" s="72" t="s">
        <v>8</v>
      </c>
      <c r="C22" s="4"/>
      <c r="D22" s="5" t="s">
        <v>35</v>
      </c>
      <c r="E22" s="31">
        <f t="shared" si="2"/>
        <v>5</v>
      </c>
      <c r="F22" s="81">
        <v>2</v>
      </c>
      <c r="G22" s="3" t="s">
        <v>17</v>
      </c>
      <c r="H22" s="30">
        <f t="shared" si="3"/>
        <v>10</v>
      </c>
      <c r="I22" s="31">
        <f t="shared" si="4"/>
        <v>10</v>
      </c>
      <c r="J22" s="30"/>
      <c r="K22" s="30"/>
      <c r="L22" s="34"/>
      <c r="M22" s="26"/>
      <c r="N22" s="141" t="s">
        <v>177</v>
      </c>
      <c r="O22" s="142"/>
      <c r="P22" s="101">
        <f>SUM(P18:P21)</f>
        <v>0</v>
      </c>
      <c r="Q22" s="123"/>
      <c r="R22" s="123"/>
      <c r="S22" s="101">
        <f>SUM(S18:S21)</f>
        <v>0</v>
      </c>
      <c r="T22" s="26"/>
    </row>
    <row r="23" spans="1:20" s="33" customFormat="1" ht="18.75" customHeight="1">
      <c r="A23" s="28">
        <v>6</v>
      </c>
      <c r="B23" s="72" t="s">
        <v>136</v>
      </c>
      <c r="C23" s="4" t="s">
        <v>158</v>
      </c>
      <c r="D23" s="5" t="s">
        <v>35</v>
      </c>
      <c r="E23" s="31">
        <f t="shared" si="2"/>
        <v>5</v>
      </c>
      <c r="F23" s="81">
        <v>2</v>
      </c>
      <c r="G23" s="3" t="s">
        <v>19</v>
      </c>
      <c r="H23" s="30">
        <f t="shared" si="3"/>
        <v>10</v>
      </c>
      <c r="I23" s="31">
        <v>5</v>
      </c>
      <c r="J23" s="30">
        <v>5</v>
      </c>
      <c r="K23" s="30"/>
      <c r="L23" s="34"/>
      <c r="M23" s="26"/>
      <c r="N23" s="121"/>
      <c r="O23" s="75" t="s">
        <v>213</v>
      </c>
      <c r="P23" s="75">
        <v>53</v>
      </c>
      <c r="Q23" s="127"/>
      <c r="R23" s="75" t="s">
        <v>178</v>
      </c>
      <c r="S23" s="75">
        <v>50</v>
      </c>
      <c r="T23" s="26"/>
    </row>
    <row r="24" spans="1:20" s="33" customFormat="1" ht="18.75" customHeight="1">
      <c r="A24" s="28">
        <v>7</v>
      </c>
      <c r="B24" s="72" t="s">
        <v>9</v>
      </c>
      <c r="C24" s="4"/>
      <c r="D24" s="5" t="s">
        <v>35</v>
      </c>
      <c r="E24" s="31">
        <f t="shared" si="2"/>
        <v>5</v>
      </c>
      <c r="F24" s="81">
        <v>0.5</v>
      </c>
      <c r="G24" s="3" t="s">
        <v>1</v>
      </c>
      <c r="H24" s="30">
        <f t="shared" si="3"/>
        <v>2.5</v>
      </c>
      <c r="I24" s="31">
        <f t="shared" si="4"/>
        <v>2.5</v>
      </c>
      <c r="J24" s="30"/>
      <c r="K24" s="30"/>
      <c r="L24" s="34"/>
      <c r="M24" s="26"/>
      <c r="N24" s="122"/>
      <c r="O24" s="75" t="s">
        <v>214</v>
      </c>
      <c r="P24" s="75">
        <v>55</v>
      </c>
      <c r="Q24" s="127"/>
      <c r="R24" s="75" t="s">
        <v>181</v>
      </c>
      <c r="S24" s="75">
        <v>50</v>
      </c>
      <c r="T24" s="26"/>
    </row>
    <row r="25" spans="1:20" s="33" customFormat="1" ht="18.75" customHeight="1">
      <c r="A25" s="28">
        <v>8</v>
      </c>
      <c r="B25" s="72" t="s">
        <v>10</v>
      </c>
      <c r="C25" s="4"/>
      <c r="D25" s="5" t="s">
        <v>35</v>
      </c>
      <c r="E25" s="31">
        <f t="shared" si="2"/>
        <v>5</v>
      </c>
      <c r="F25" s="81">
        <v>0.2</v>
      </c>
      <c r="G25" s="3" t="s">
        <v>1</v>
      </c>
      <c r="H25" s="30">
        <f t="shared" si="3"/>
        <v>1</v>
      </c>
      <c r="I25" s="31">
        <f t="shared" si="4"/>
        <v>1</v>
      </c>
      <c r="J25" s="30"/>
      <c r="K25" s="30"/>
      <c r="L25" s="34"/>
      <c r="M25" s="26"/>
      <c r="N25" s="122"/>
      <c r="O25" s="75" t="s">
        <v>215</v>
      </c>
      <c r="P25" s="75">
        <v>54</v>
      </c>
      <c r="Q25" s="127"/>
      <c r="R25" s="75"/>
      <c r="S25" s="75"/>
      <c r="T25" s="26"/>
    </row>
    <row r="26" spans="1:20" s="33" customFormat="1" ht="18.75" customHeight="1">
      <c r="A26" s="28">
        <v>9</v>
      </c>
      <c r="B26" s="72" t="s">
        <v>11</v>
      </c>
      <c r="C26" s="4"/>
      <c r="D26" s="5" t="s">
        <v>35</v>
      </c>
      <c r="E26" s="31">
        <f t="shared" si="2"/>
        <v>5</v>
      </c>
      <c r="F26" s="81">
        <v>1</v>
      </c>
      <c r="G26" s="3" t="s">
        <v>20</v>
      </c>
      <c r="H26" s="30">
        <f t="shared" si="3"/>
        <v>5</v>
      </c>
      <c r="I26" s="31">
        <f t="shared" si="4"/>
        <v>5</v>
      </c>
      <c r="J26" s="30"/>
      <c r="K26" s="30"/>
      <c r="L26" s="34"/>
      <c r="M26" s="26"/>
      <c r="N26" s="122"/>
      <c r="O26" s="75" t="s">
        <v>216</v>
      </c>
      <c r="P26" s="75">
        <v>57</v>
      </c>
      <c r="Q26" s="127"/>
      <c r="R26" s="75"/>
      <c r="S26" s="75"/>
      <c r="T26" s="26"/>
    </row>
    <row r="27" spans="1:20" s="33" customFormat="1" ht="18.75" customHeight="1">
      <c r="A27" s="28">
        <v>10</v>
      </c>
      <c r="B27" s="72" t="s">
        <v>144</v>
      </c>
      <c r="C27" s="4"/>
      <c r="D27" s="5" t="s">
        <v>35</v>
      </c>
      <c r="E27" s="31">
        <f t="shared" si="2"/>
        <v>5</v>
      </c>
      <c r="F27" s="81">
        <v>1</v>
      </c>
      <c r="G27" s="3" t="s">
        <v>20</v>
      </c>
      <c r="H27" s="30">
        <f t="shared" si="3"/>
        <v>5</v>
      </c>
      <c r="I27" s="31">
        <f t="shared" si="4"/>
        <v>5</v>
      </c>
      <c r="J27" s="30"/>
      <c r="K27" s="30"/>
      <c r="L27" s="34"/>
      <c r="M27" s="26"/>
      <c r="N27" s="123"/>
      <c r="O27" s="75" t="s">
        <v>217</v>
      </c>
      <c r="P27" s="75">
        <v>53</v>
      </c>
      <c r="Q27" s="127"/>
      <c r="R27" s="75"/>
      <c r="S27" s="75"/>
      <c r="T27" s="26"/>
    </row>
    <row r="28" spans="1:20" s="33" customFormat="1" ht="18.75" customHeight="1">
      <c r="A28" s="28">
        <v>11</v>
      </c>
      <c r="B28" s="72" t="s">
        <v>21</v>
      </c>
      <c r="C28" s="4"/>
      <c r="D28" s="5" t="s">
        <v>35</v>
      </c>
      <c r="E28" s="31">
        <f t="shared" si="2"/>
        <v>5</v>
      </c>
      <c r="F28" s="81">
        <v>0.5</v>
      </c>
      <c r="G28" s="3" t="s">
        <v>20</v>
      </c>
      <c r="H28" s="30">
        <f t="shared" si="3"/>
        <v>2.5</v>
      </c>
      <c r="I28" s="31">
        <f t="shared" ref="I28:I50" si="5">H28</f>
        <v>2.5</v>
      </c>
      <c r="J28" s="30"/>
      <c r="K28" s="31"/>
      <c r="L28" s="34"/>
      <c r="M28" s="26"/>
      <c r="N28" s="125" t="s">
        <v>177</v>
      </c>
      <c r="O28" s="126"/>
      <c r="P28" s="66">
        <f>SUM(P23:P27)</f>
        <v>272</v>
      </c>
      <c r="Q28" s="127"/>
      <c r="R28" s="127"/>
      <c r="S28" s="66">
        <f>SUM(S23:S27)</f>
        <v>100</v>
      </c>
      <c r="T28" s="26"/>
    </row>
    <row r="29" spans="1:20" s="33" customFormat="1" ht="18.75" customHeight="1">
      <c r="A29" s="28">
        <v>12</v>
      </c>
      <c r="B29" s="72" t="s">
        <v>14</v>
      </c>
      <c r="C29" s="4"/>
      <c r="D29" s="5" t="s">
        <v>35</v>
      </c>
      <c r="E29" s="31">
        <f t="shared" si="2"/>
        <v>5</v>
      </c>
      <c r="F29" s="81">
        <v>2</v>
      </c>
      <c r="G29" s="3" t="s">
        <v>20</v>
      </c>
      <c r="H29" s="30">
        <f t="shared" si="3"/>
        <v>10</v>
      </c>
      <c r="I29" s="31">
        <f t="shared" si="5"/>
        <v>10</v>
      </c>
      <c r="J29" s="30"/>
      <c r="K29" s="31"/>
      <c r="L29" s="34"/>
      <c r="M29" s="26"/>
      <c r="N29" s="121"/>
      <c r="O29" s="75" t="s">
        <v>172</v>
      </c>
      <c r="P29" s="75">
        <v>46</v>
      </c>
      <c r="Q29" s="127"/>
      <c r="R29" s="75" t="s">
        <v>179</v>
      </c>
      <c r="S29" s="75">
        <v>50</v>
      </c>
      <c r="T29" s="26"/>
    </row>
    <row r="30" spans="1:20" s="33" customFormat="1" ht="18.75" customHeight="1">
      <c r="A30" s="28">
        <v>13</v>
      </c>
      <c r="B30" s="72" t="s">
        <v>199</v>
      </c>
      <c r="C30" s="4"/>
      <c r="D30" s="5" t="s">
        <v>35</v>
      </c>
      <c r="E30" s="31">
        <f t="shared" si="2"/>
        <v>5</v>
      </c>
      <c r="F30" s="81">
        <v>5</v>
      </c>
      <c r="G30" s="3" t="s">
        <v>20</v>
      </c>
      <c r="H30" s="30">
        <f t="shared" si="3"/>
        <v>25</v>
      </c>
      <c r="I30" s="31">
        <f t="shared" si="5"/>
        <v>25</v>
      </c>
      <c r="J30" s="30"/>
      <c r="K30" s="31"/>
      <c r="L30" s="34"/>
      <c r="M30" s="26"/>
      <c r="N30" s="122"/>
      <c r="O30" s="75" t="s">
        <v>173</v>
      </c>
      <c r="P30" s="75">
        <v>46</v>
      </c>
      <c r="Q30" s="127"/>
      <c r="R30" s="75" t="s">
        <v>180</v>
      </c>
      <c r="S30" s="75">
        <v>50</v>
      </c>
      <c r="T30" s="26"/>
    </row>
    <row r="31" spans="1:20" s="33" customFormat="1" ht="18.75" customHeight="1">
      <c r="A31" s="28">
        <v>14</v>
      </c>
      <c r="B31" s="72" t="s">
        <v>205</v>
      </c>
      <c r="C31" s="4" t="s">
        <v>206</v>
      </c>
      <c r="D31" s="5" t="s">
        <v>35</v>
      </c>
      <c r="E31" s="31">
        <f t="shared" si="2"/>
        <v>5</v>
      </c>
      <c r="F31" s="81">
        <v>1</v>
      </c>
      <c r="G31" s="3" t="s">
        <v>20</v>
      </c>
      <c r="H31" s="30">
        <f t="shared" si="3"/>
        <v>5</v>
      </c>
      <c r="I31" s="31">
        <f t="shared" si="5"/>
        <v>5</v>
      </c>
      <c r="J31" s="60"/>
      <c r="K31" s="61"/>
      <c r="L31" s="34"/>
      <c r="M31" s="26"/>
      <c r="N31" s="122"/>
      <c r="O31" s="75" t="s">
        <v>174</v>
      </c>
      <c r="P31" s="75">
        <v>43</v>
      </c>
      <c r="Q31" s="127"/>
      <c r="R31" s="75"/>
      <c r="S31" s="75"/>
      <c r="T31" s="26"/>
    </row>
    <row r="32" spans="1:20" s="33" customFormat="1" ht="18.75" customHeight="1">
      <c r="A32" s="28">
        <v>15</v>
      </c>
      <c r="B32" s="72" t="s">
        <v>94</v>
      </c>
      <c r="C32" s="4"/>
      <c r="D32" s="5" t="s">
        <v>35</v>
      </c>
      <c r="E32" s="31">
        <f t="shared" si="2"/>
        <v>5</v>
      </c>
      <c r="F32" s="81">
        <v>5</v>
      </c>
      <c r="G32" s="3" t="s">
        <v>20</v>
      </c>
      <c r="H32" s="30">
        <f t="shared" si="3"/>
        <v>25</v>
      </c>
      <c r="I32" s="31">
        <f t="shared" si="5"/>
        <v>25</v>
      </c>
      <c r="J32" s="60"/>
      <c r="K32" s="61"/>
      <c r="L32" s="34"/>
      <c r="M32" s="26"/>
      <c r="N32" s="122"/>
      <c r="O32" s="75" t="s">
        <v>175</v>
      </c>
      <c r="P32" s="75">
        <v>44</v>
      </c>
      <c r="Q32" s="127"/>
      <c r="R32" s="75"/>
      <c r="S32" s="75"/>
      <c r="T32" s="26"/>
    </row>
    <row r="33" spans="1:20" s="33" customFormat="1" ht="18.75" customHeight="1">
      <c r="A33" s="28">
        <v>16</v>
      </c>
      <c r="B33" s="72" t="s">
        <v>188</v>
      </c>
      <c r="C33" s="4" t="s">
        <v>117</v>
      </c>
      <c r="D33" s="5" t="s">
        <v>35</v>
      </c>
      <c r="E33" s="31">
        <f t="shared" si="2"/>
        <v>5</v>
      </c>
      <c r="F33" s="9">
        <v>10</v>
      </c>
      <c r="G33" s="3" t="s">
        <v>20</v>
      </c>
      <c r="H33" s="30">
        <f t="shared" si="3"/>
        <v>50</v>
      </c>
      <c r="I33" s="31">
        <f t="shared" si="5"/>
        <v>50</v>
      </c>
      <c r="J33" s="60"/>
      <c r="K33" s="61"/>
      <c r="L33" s="34"/>
      <c r="M33" s="26"/>
      <c r="N33" s="123"/>
      <c r="O33" s="75" t="s">
        <v>176</v>
      </c>
      <c r="P33" s="75"/>
      <c r="Q33" s="127"/>
      <c r="R33" s="75"/>
      <c r="S33" s="75"/>
      <c r="T33" s="26"/>
    </row>
    <row r="34" spans="1:20" s="33" customFormat="1" ht="18.75" customHeight="1">
      <c r="A34" s="28">
        <v>17</v>
      </c>
      <c r="B34" s="72" t="s">
        <v>104</v>
      </c>
      <c r="C34" s="11" t="s">
        <v>114</v>
      </c>
      <c r="D34" s="5" t="s">
        <v>36</v>
      </c>
      <c r="E34" s="31">
        <f t="shared" si="2"/>
        <v>272</v>
      </c>
      <c r="F34" s="9">
        <v>1</v>
      </c>
      <c r="G34" s="3" t="s">
        <v>39</v>
      </c>
      <c r="H34" s="30">
        <f t="shared" si="3"/>
        <v>272</v>
      </c>
      <c r="I34" s="31">
        <f t="shared" si="5"/>
        <v>272</v>
      </c>
      <c r="J34" s="60"/>
      <c r="K34" s="61"/>
      <c r="L34" s="34"/>
      <c r="M34" s="26"/>
      <c r="N34" s="125" t="s">
        <v>177</v>
      </c>
      <c r="O34" s="126"/>
      <c r="P34" s="66">
        <f>SUM(P29:P33)</f>
        <v>179</v>
      </c>
      <c r="Q34" s="127"/>
      <c r="R34" s="127"/>
      <c r="S34" s="66">
        <f>SUM(S29:S33)</f>
        <v>100</v>
      </c>
      <c r="T34" s="26"/>
    </row>
    <row r="35" spans="1:20" s="33" customFormat="1" ht="18.75" customHeight="1">
      <c r="A35" s="28">
        <v>18</v>
      </c>
      <c r="B35" s="72" t="s">
        <v>105</v>
      </c>
      <c r="C35" s="11" t="s">
        <v>114</v>
      </c>
      <c r="D35" s="5" t="s">
        <v>36</v>
      </c>
      <c r="E35" s="31">
        <f t="shared" si="2"/>
        <v>272</v>
      </c>
      <c r="F35" s="9">
        <v>1</v>
      </c>
      <c r="G35" s="3" t="s">
        <v>39</v>
      </c>
      <c r="H35" s="30">
        <f t="shared" si="3"/>
        <v>272</v>
      </c>
      <c r="I35" s="31">
        <f t="shared" si="5"/>
        <v>272</v>
      </c>
      <c r="J35" s="60"/>
      <c r="K35" s="61"/>
      <c r="L35" s="34"/>
      <c r="M35" s="26"/>
      <c r="N35" s="26"/>
      <c r="O35" s="26"/>
      <c r="P35" s="26"/>
      <c r="Q35" s="26"/>
      <c r="R35" s="26"/>
    </row>
    <row r="36" spans="1:20" s="33" customFormat="1" ht="18.75" customHeight="1">
      <c r="A36" s="28">
        <v>19</v>
      </c>
      <c r="B36" s="72" t="s">
        <v>106</v>
      </c>
      <c r="C36" s="4" t="s">
        <v>154</v>
      </c>
      <c r="D36" s="5" t="s">
        <v>36</v>
      </c>
      <c r="E36" s="31">
        <f t="shared" si="2"/>
        <v>272</v>
      </c>
      <c r="F36" s="9">
        <v>1</v>
      </c>
      <c r="G36" s="3" t="s">
        <v>39</v>
      </c>
      <c r="H36" s="30">
        <f t="shared" si="3"/>
        <v>272</v>
      </c>
      <c r="I36" s="31">
        <f t="shared" si="5"/>
        <v>272</v>
      </c>
      <c r="J36" s="60"/>
      <c r="K36" s="61"/>
      <c r="L36" s="34"/>
      <c r="M36" s="26"/>
      <c r="N36" s="26"/>
      <c r="O36" s="26"/>
      <c r="P36" s="26"/>
      <c r="Q36" s="26"/>
      <c r="R36" s="26"/>
    </row>
    <row r="37" spans="1:20" s="33" customFormat="1" ht="18.75" customHeight="1">
      <c r="A37" s="28">
        <v>20</v>
      </c>
      <c r="B37" s="72" t="s">
        <v>107</v>
      </c>
      <c r="C37" s="4" t="s">
        <v>116</v>
      </c>
      <c r="D37" s="5" t="s">
        <v>36</v>
      </c>
      <c r="E37" s="31">
        <f t="shared" si="2"/>
        <v>272</v>
      </c>
      <c r="F37" s="9">
        <v>1</v>
      </c>
      <c r="G37" s="3" t="s">
        <v>39</v>
      </c>
      <c r="H37" s="30">
        <f t="shared" si="3"/>
        <v>272</v>
      </c>
      <c r="I37" s="31">
        <f t="shared" si="5"/>
        <v>272</v>
      </c>
      <c r="J37" s="60"/>
      <c r="K37" s="61"/>
      <c r="L37" s="34"/>
      <c r="M37" s="26"/>
      <c r="N37" s="26"/>
      <c r="O37" s="26"/>
      <c r="P37" s="26"/>
      <c r="Q37" s="26"/>
      <c r="R37" s="26"/>
    </row>
    <row r="38" spans="1:20" s="33" customFormat="1" ht="18.75" customHeight="1">
      <c r="A38" s="28">
        <v>21</v>
      </c>
      <c r="B38" s="72" t="s">
        <v>108</v>
      </c>
      <c r="C38" s="4" t="s">
        <v>117</v>
      </c>
      <c r="D38" s="5" t="s">
        <v>36</v>
      </c>
      <c r="E38" s="31">
        <f t="shared" si="2"/>
        <v>272</v>
      </c>
      <c r="F38" s="9">
        <v>1</v>
      </c>
      <c r="G38" s="3" t="s">
        <v>20</v>
      </c>
      <c r="H38" s="30">
        <f t="shared" si="3"/>
        <v>272</v>
      </c>
      <c r="I38" s="31">
        <f t="shared" si="5"/>
        <v>272</v>
      </c>
      <c r="J38" s="60"/>
      <c r="K38" s="61"/>
      <c r="L38" s="31"/>
      <c r="M38" s="26"/>
      <c r="N38" s="26"/>
      <c r="O38" s="26"/>
      <c r="P38" s="26"/>
      <c r="Q38" s="26"/>
      <c r="R38" s="26"/>
    </row>
    <row r="39" spans="1:20" s="33" customFormat="1" ht="18.75" customHeight="1">
      <c r="A39" s="28">
        <v>22</v>
      </c>
      <c r="B39" s="72" t="s">
        <v>118</v>
      </c>
      <c r="C39" s="4" t="s">
        <v>109</v>
      </c>
      <c r="D39" s="5" t="s">
        <v>36</v>
      </c>
      <c r="E39" s="31">
        <f t="shared" si="2"/>
        <v>272</v>
      </c>
      <c r="F39" s="9">
        <v>1</v>
      </c>
      <c r="G39" s="3" t="s">
        <v>125</v>
      </c>
      <c r="H39" s="30">
        <f t="shared" si="3"/>
        <v>272</v>
      </c>
      <c r="I39" s="31">
        <f t="shared" si="5"/>
        <v>272</v>
      </c>
      <c r="J39" s="60"/>
      <c r="K39" s="61"/>
      <c r="L39" s="31"/>
      <c r="M39" s="26"/>
      <c r="N39" s="26"/>
      <c r="O39" s="26"/>
      <c r="P39" s="26"/>
      <c r="Q39" s="26"/>
      <c r="R39" s="26"/>
    </row>
    <row r="40" spans="1:20" s="33" customFormat="1" ht="18.75" customHeight="1">
      <c r="A40" s="28">
        <v>23</v>
      </c>
      <c r="B40" s="72" t="s">
        <v>122</v>
      </c>
      <c r="C40" s="4" t="s">
        <v>155</v>
      </c>
      <c r="D40" s="5" t="s">
        <v>36</v>
      </c>
      <c r="E40" s="31">
        <f t="shared" si="2"/>
        <v>272</v>
      </c>
      <c r="F40" s="9">
        <v>0.1</v>
      </c>
      <c r="G40" s="3" t="s">
        <v>126</v>
      </c>
      <c r="H40" s="30">
        <f t="shared" si="3"/>
        <v>27.200000000000003</v>
      </c>
      <c r="I40" s="31">
        <f t="shared" si="5"/>
        <v>27.200000000000003</v>
      </c>
      <c r="J40" s="60"/>
      <c r="K40" s="61"/>
      <c r="L40" s="31"/>
      <c r="M40" s="26"/>
      <c r="N40" s="26"/>
      <c r="O40" s="26"/>
      <c r="P40" s="26"/>
      <c r="Q40" s="26"/>
      <c r="R40" s="26"/>
    </row>
    <row r="41" spans="1:20" ht="18.75" customHeight="1">
      <c r="A41" s="28">
        <v>24</v>
      </c>
      <c r="B41" s="72" t="s">
        <v>122</v>
      </c>
      <c r="C41" s="4" t="s">
        <v>156</v>
      </c>
      <c r="D41" s="5" t="s">
        <v>36</v>
      </c>
      <c r="E41" s="31">
        <f t="shared" si="2"/>
        <v>272</v>
      </c>
      <c r="F41" s="9">
        <v>0.1</v>
      </c>
      <c r="G41" s="3" t="s">
        <v>126</v>
      </c>
      <c r="H41" s="30">
        <f t="shared" si="3"/>
        <v>27.200000000000003</v>
      </c>
      <c r="I41" s="31">
        <f t="shared" si="5"/>
        <v>27.200000000000003</v>
      </c>
      <c r="J41" s="60"/>
      <c r="K41" s="61"/>
      <c r="L41" s="61"/>
      <c r="M41" s="26"/>
      <c r="N41" s="26"/>
      <c r="O41" s="26"/>
      <c r="P41" s="26"/>
      <c r="Q41" s="26"/>
      <c r="R41" s="26"/>
    </row>
    <row r="42" spans="1:20" ht="18.75" customHeight="1">
      <c r="A42" s="28">
        <v>25</v>
      </c>
      <c r="B42" s="72" t="s">
        <v>122</v>
      </c>
      <c r="C42" s="4" t="s">
        <v>157</v>
      </c>
      <c r="D42" s="5" t="s">
        <v>36</v>
      </c>
      <c r="E42" s="31">
        <f t="shared" si="2"/>
        <v>272</v>
      </c>
      <c r="F42" s="9">
        <v>0.05</v>
      </c>
      <c r="G42" s="3" t="s">
        <v>126</v>
      </c>
      <c r="H42" s="30">
        <f t="shared" si="3"/>
        <v>13.600000000000001</v>
      </c>
      <c r="I42" s="31">
        <f t="shared" si="5"/>
        <v>13.600000000000001</v>
      </c>
      <c r="J42" s="60"/>
      <c r="K42" s="61"/>
      <c r="L42" s="61"/>
      <c r="M42" s="26"/>
      <c r="N42" s="26"/>
      <c r="O42" s="26"/>
      <c r="P42" s="26"/>
      <c r="Q42" s="26"/>
      <c r="R42" s="26"/>
    </row>
    <row r="43" spans="1:20" ht="18.75" customHeight="1">
      <c r="A43" s="28">
        <v>26</v>
      </c>
      <c r="B43" s="72" t="s">
        <v>184</v>
      </c>
      <c r="C43" s="65" t="s">
        <v>185</v>
      </c>
      <c r="D43" s="5" t="s">
        <v>35</v>
      </c>
      <c r="E43" s="31">
        <f t="shared" si="2"/>
        <v>5</v>
      </c>
      <c r="F43" s="9">
        <v>1</v>
      </c>
      <c r="G43" s="3" t="s">
        <v>20</v>
      </c>
      <c r="H43" s="30">
        <f t="shared" si="3"/>
        <v>5</v>
      </c>
      <c r="I43" s="31">
        <f t="shared" si="5"/>
        <v>5</v>
      </c>
      <c r="J43" s="60"/>
      <c r="K43" s="61"/>
      <c r="L43" s="61"/>
      <c r="M43" s="36"/>
      <c r="N43" s="26"/>
      <c r="O43" s="26"/>
      <c r="P43" s="26"/>
      <c r="Q43" s="26"/>
      <c r="R43" s="26"/>
    </row>
    <row r="44" spans="1:20" ht="18.75" customHeight="1">
      <c r="A44" s="28">
        <v>27</v>
      </c>
      <c r="B44" s="72" t="s">
        <v>111</v>
      </c>
      <c r="C44" s="4" t="s">
        <v>127</v>
      </c>
      <c r="D44" s="5" t="s">
        <v>36</v>
      </c>
      <c r="E44" s="31">
        <f t="shared" si="2"/>
        <v>272</v>
      </c>
      <c r="F44" s="9">
        <v>1</v>
      </c>
      <c r="G44" s="3" t="s">
        <v>126</v>
      </c>
      <c r="H44" s="30">
        <f t="shared" si="3"/>
        <v>272</v>
      </c>
      <c r="I44" s="31">
        <f t="shared" si="5"/>
        <v>272</v>
      </c>
      <c r="J44" s="60"/>
      <c r="K44" s="61"/>
      <c r="L44" s="61"/>
      <c r="M44" s="36"/>
      <c r="N44" s="26"/>
      <c r="O44" s="26"/>
      <c r="P44" s="26"/>
      <c r="Q44" s="26"/>
      <c r="R44" s="26"/>
    </row>
    <row r="45" spans="1:20" ht="18.75" customHeight="1">
      <c r="A45" s="28">
        <v>28</v>
      </c>
      <c r="B45" s="72" t="s">
        <v>113</v>
      </c>
      <c r="C45" s="4" t="s">
        <v>150</v>
      </c>
      <c r="D45" s="5" t="s">
        <v>36</v>
      </c>
      <c r="E45" s="31">
        <f t="shared" si="2"/>
        <v>272</v>
      </c>
      <c r="F45" s="9">
        <v>0.1</v>
      </c>
      <c r="G45" s="3" t="s">
        <v>17</v>
      </c>
      <c r="H45" s="30">
        <f t="shared" si="3"/>
        <v>27.200000000000003</v>
      </c>
      <c r="I45" s="31">
        <f t="shared" si="5"/>
        <v>27.200000000000003</v>
      </c>
      <c r="J45" s="60"/>
      <c r="K45" s="61"/>
      <c r="L45" s="61"/>
      <c r="M45" s="36"/>
      <c r="N45" s="26"/>
      <c r="O45" s="26"/>
      <c r="P45" s="26"/>
      <c r="Q45" s="26"/>
      <c r="R45" s="26"/>
    </row>
    <row r="46" spans="1:20" ht="18.75" customHeight="1">
      <c r="A46" s="28">
        <v>29</v>
      </c>
      <c r="B46" s="72" t="s">
        <v>113</v>
      </c>
      <c r="C46" s="4" t="s">
        <v>149</v>
      </c>
      <c r="D46" s="5" t="s">
        <v>36</v>
      </c>
      <c r="E46" s="31">
        <f t="shared" si="2"/>
        <v>272</v>
      </c>
      <c r="F46" s="9">
        <v>0.3</v>
      </c>
      <c r="G46" s="3" t="s">
        <v>17</v>
      </c>
      <c r="H46" s="30">
        <f t="shared" si="3"/>
        <v>81.599999999999994</v>
      </c>
      <c r="I46" s="31">
        <f t="shared" si="5"/>
        <v>81.599999999999994</v>
      </c>
      <c r="J46" s="60"/>
      <c r="K46" s="61"/>
      <c r="L46" s="61"/>
      <c r="M46" s="36"/>
      <c r="N46" s="26"/>
      <c r="O46" s="26"/>
      <c r="P46" s="26"/>
      <c r="Q46" s="26"/>
      <c r="R46" s="26"/>
    </row>
    <row r="47" spans="1:20" ht="18.75" customHeight="1">
      <c r="A47" s="28">
        <v>30</v>
      </c>
      <c r="B47" s="72" t="s">
        <v>112</v>
      </c>
      <c r="C47" s="4" t="s">
        <v>124</v>
      </c>
      <c r="D47" s="5" t="s">
        <v>36</v>
      </c>
      <c r="E47" s="31">
        <f t="shared" si="2"/>
        <v>272</v>
      </c>
      <c r="F47" s="9">
        <v>0.5</v>
      </c>
      <c r="G47" s="3" t="s">
        <v>20</v>
      </c>
      <c r="H47" s="30">
        <f t="shared" si="3"/>
        <v>136</v>
      </c>
      <c r="I47" s="31">
        <f t="shared" si="5"/>
        <v>136</v>
      </c>
      <c r="J47" s="60"/>
      <c r="K47" s="61"/>
      <c r="L47" s="61"/>
      <c r="M47" s="36"/>
    </row>
    <row r="48" spans="1:20" ht="18.75" customHeight="1">
      <c r="A48" s="28">
        <v>31</v>
      </c>
      <c r="B48" s="72" t="s">
        <v>145</v>
      </c>
      <c r="C48" s="65" t="s">
        <v>146</v>
      </c>
      <c r="D48" s="5" t="s">
        <v>35</v>
      </c>
      <c r="E48" s="31">
        <f t="shared" si="2"/>
        <v>5</v>
      </c>
      <c r="F48" s="9">
        <v>5</v>
      </c>
      <c r="G48" s="3" t="s">
        <v>39</v>
      </c>
      <c r="H48" s="30">
        <f t="shared" si="3"/>
        <v>25</v>
      </c>
      <c r="I48" s="31">
        <f t="shared" si="5"/>
        <v>25</v>
      </c>
      <c r="J48" s="60"/>
      <c r="K48" s="61"/>
      <c r="L48" s="61"/>
    </row>
    <row r="49" spans="1:13" ht="18.75" customHeight="1">
      <c r="A49" s="28">
        <v>32</v>
      </c>
      <c r="B49" s="72" t="s">
        <v>147</v>
      </c>
      <c r="C49" s="4" t="s">
        <v>153</v>
      </c>
      <c r="D49" s="5" t="s">
        <v>36</v>
      </c>
      <c r="E49" s="31">
        <f t="shared" si="2"/>
        <v>272</v>
      </c>
      <c r="F49" s="9">
        <v>0.1</v>
      </c>
      <c r="G49" s="3" t="s">
        <v>20</v>
      </c>
      <c r="H49" s="30">
        <f t="shared" si="3"/>
        <v>27.200000000000003</v>
      </c>
      <c r="I49" s="31">
        <f t="shared" si="5"/>
        <v>27.200000000000003</v>
      </c>
      <c r="J49" s="60"/>
      <c r="K49" s="61"/>
      <c r="L49" s="61"/>
    </row>
    <row r="50" spans="1:13" ht="18.75" customHeight="1">
      <c r="A50" s="28">
        <v>33</v>
      </c>
      <c r="B50" s="72" t="s">
        <v>148</v>
      </c>
      <c r="C50" s="11"/>
      <c r="D50" s="5" t="s">
        <v>35</v>
      </c>
      <c r="E50" s="31">
        <f t="shared" si="2"/>
        <v>5</v>
      </c>
      <c r="F50" s="9">
        <v>0.2</v>
      </c>
      <c r="G50" s="3" t="s">
        <v>140</v>
      </c>
      <c r="H50" s="30">
        <f t="shared" si="3"/>
        <v>1</v>
      </c>
      <c r="I50" s="31">
        <f t="shared" si="5"/>
        <v>1</v>
      </c>
      <c r="J50" s="60"/>
      <c r="K50" s="61"/>
      <c r="L50" s="61"/>
    </row>
    <row r="51" spans="1:13" ht="11.25" customHeight="1">
      <c r="A51" s="84"/>
      <c r="B51" s="85"/>
      <c r="C51" s="86"/>
      <c r="D51" s="87"/>
      <c r="E51" s="88"/>
      <c r="F51" s="89"/>
      <c r="G51" s="90"/>
      <c r="H51" s="91"/>
      <c r="I51" s="92"/>
      <c r="J51" s="92"/>
      <c r="K51" s="93"/>
      <c r="L51" s="93"/>
    </row>
    <row r="52" spans="1:13">
      <c r="B52" s="13"/>
      <c r="C52" s="13"/>
      <c r="D52" s="13"/>
      <c r="E52" s="37"/>
      <c r="F52" s="38"/>
      <c r="I52" s="24"/>
      <c r="J52" s="82" t="s">
        <v>219</v>
      </c>
      <c r="L52" s="35"/>
      <c r="M52" s="36"/>
    </row>
    <row r="53" spans="1:13">
      <c r="A53" s="39"/>
      <c r="B53" s="83" t="s">
        <v>96</v>
      </c>
      <c r="D53" s="39"/>
      <c r="E53" s="39"/>
      <c r="F53" s="39"/>
      <c r="I53" s="39"/>
      <c r="J53" s="83" t="s">
        <v>97</v>
      </c>
    </row>
    <row r="54" spans="1:13">
      <c r="A54" s="39"/>
      <c r="B54" s="40"/>
      <c r="D54" s="40"/>
      <c r="E54" s="39"/>
      <c r="F54" s="39"/>
      <c r="I54" s="39"/>
      <c r="J54" s="26"/>
    </row>
    <row r="55" spans="1:13">
      <c r="J55" s="26"/>
    </row>
    <row r="56" spans="1:13">
      <c r="J56" s="26"/>
    </row>
    <row r="57" spans="1:13">
      <c r="A57" s="41"/>
      <c r="B57" s="83" t="s">
        <v>81</v>
      </c>
      <c r="D57" s="39"/>
      <c r="E57" s="39"/>
      <c r="I57" s="39"/>
      <c r="J57" s="83" t="s">
        <v>81</v>
      </c>
    </row>
  </sheetData>
  <mergeCells count="22">
    <mergeCell ref="L16:L17"/>
    <mergeCell ref="N22:O22"/>
    <mergeCell ref="Q22:R22"/>
    <mergeCell ref="A1:C1"/>
    <mergeCell ref="A2:C2"/>
    <mergeCell ref="A3:C3"/>
    <mergeCell ref="A4:C4"/>
    <mergeCell ref="A5:G5"/>
    <mergeCell ref="I16:K16"/>
    <mergeCell ref="A16:A17"/>
    <mergeCell ref="B16:B17"/>
    <mergeCell ref="D16:E16"/>
    <mergeCell ref="F16:F17"/>
    <mergeCell ref="G16:H16"/>
    <mergeCell ref="Q34:R34"/>
    <mergeCell ref="Q23:Q27"/>
    <mergeCell ref="N28:O28"/>
    <mergeCell ref="Q28:R28"/>
    <mergeCell ref="N29:N33"/>
    <mergeCell ref="Q29:Q33"/>
    <mergeCell ref="N34:O34"/>
    <mergeCell ref="N23:N27"/>
  </mergeCells>
  <pageMargins left="0.5" right="0.1" top="0.25" bottom="0.2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2"/>
  <sheetViews>
    <sheetView topLeftCell="A4" zoomScale="95" zoomScaleNormal="95" workbookViewId="0">
      <selection activeCell="R21" sqref="R21"/>
    </sheetView>
  </sheetViews>
  <sheetFormatPr defaultColWidth="9" defaultRowHeight="16.5"/>
  <cols>
    <col min="1" max="1" width="5" style="23" customWidth="1"/>
    <col min="2" max="2" width="20.125" style="23" customWidth="1"/>
    <col min="3" max="3" width="9.5" style="23" customWidth="1"/>
    <col min="4" max="4" width="5.25" style="23" customWidth="1"/>
    <col min="5" max="5" width="4.375" style="23" customWidth="1"/>
    <col min="6" max="6" width="4.875" style="23" customWidth="1"/>
    <col min="7" max="7" width="5.125" style="23" customWidth="1"/>
    <col min="8" max="8" width="5.875" style="23" customWidth="1"/>
    <col min="9" max="11" width="5.25" style="23" customWidth="1"/>
    <col min="12" max="12" width="15.125" style="23" customWidth="1"/>
    <col min="13" max="13" width="5" style="23" customWidth="1"/>
    <col min="14" max="14" width="4" style="23" customWidth="1"/>
    <col min="15" max="15" width="11.5" style="23" customWidth="1"/>
    <col min="16" max="16" width="9" style="23"/>
    <col min="17" max="17" width="5.625" style="23" customWidth="1"/>
    <col min="18" max="18" width="10.5" style="23" customWidth="1"/>
    <col min="19" max="16384" width="9" style="23"/>
  </cols>
  <sheetData>
    <row r="1" spans="1:12" ht="17.25" customHeight="1">
      <c r="A1" s="133" t="s">
        <v>49</v>
      </c>
      <c r="B1" s="133"/>
      <c r="C1" s="133"/>
      <c r="D1" s="24"/>
      <c r="H1" s="24"/>
      <c r="J1" s="82" t="s">
        <v>48</v>
      </c>
      <c r="K1" s="24"/>
    </row>
    <row r="2" spans="1:12" ht="17.25" customHeight="1">
      <c r="A2" s="133" t="s">
        <v>50</v>
      </c>
      <c r="B2" s="133"/>
      <c r="C2" s="133"/>
      <c r="D2" s="24"/>
      <c r="H2" s="24"/>
      <c r="J2" s="49" t="s">
        <v>131</v>
      </c>
      <c r="K2" s="24"/>
    </row>
    <row r="3" spans="1:12" ht="14.25" customHeight="1">
      <c r="A3" s="134" t="s">
        <v>190</v>
      </c>
      <c r="B3" s="134"/>
      <c r="C3" s="134"/>
      <c r="D3" s="39"/>
      <c r="G3" s="24"/>
      <c r="H3" s="24"/>
      <c r="I3" s="24"/>
      <c r="J3" s="24"/>
      <c r="K3" s="24"/>
    </row>
    <row r="4" spans="1:12" ht="15.75" customHeight="1">
      <c r="A4" s="135" t="s">
        <v>221</v>
      </c>
      <c r="B4" s="135"/>
      <c r="C4" s="135"/>
      <c r="D4" s="39"/>
      <c r="G4" s="24"/>
      <c r="H4" s="24"/>
      <c r="I4" s="24"/>
      <c r="J4" s="24"/>
      <c r="K4" s="24"/>
    </row>
    <row r="5" spans="1:12">
      <c r="A5" s="136"/>
      <c r="B5" s="136"/>
      <c r="C5" s="136"/>
      <c r="D5" s="136"/>
      <c r="E5" s="136"/>
      <c r="F5" s="136"/>
      <c r="G5" s="136"/>
      <c r="I5" s="82"/>
      <c r="J5" s="82"/>
      <c r="K5" s="82"/>
      <c r="L5" s="82"/>
    </row>
    <row r="6" spans="1:12" ht="20.25">
      <c r="B6" s="39"/>
      <c r="C6" s="39"/>
      <c r="D6" s="39"/>
      <c r="E6" s="44" t="s">
        <v>82</v>
      </c>
      <c r="F6" s="39"/>
      <c r="I6" s="39"/>
      <c r="J6" s="39"/>
      <c r="K6" s="39"/>
      <c r="L6" s="39"/>
    </row>
    <row r="7" spans="1:12">
      <c r="B7" s="24"/>
      <c r="C7" s="24"/>
      <c r="D7" s="24"/>
      <c r="E7" s="82" t="s">
        <v>209</v>
      </c>
      <c r="F7" s="24"/>
      <c r="I7" s="24"/>
      <c r="J7" s="24"/>
      <c r="K7" s="24"/>
      <c r="L7" s="24"/>
    </row>
    <row r="8" spans="1:12">
      <c r="A8" s="24"/>
      <c r="D8" s="13" t="s">
        <v>43</v>
      </c>
      <c r="E8" s="24" t="s">
        <v>83</v>
      </c>
      <c r="I8" s="24"/>
      <c r="J8" s="24"/>
      <c r="K8" s="24"/>
      <c r="L8" s="24"/>
    </row>
    <row r="9" spans="1:12">
      <c r="A9" s="24"/>
      <c r="B9" s="13" t="s">
        <v>132</v>
      </c>
      <c r="D9" s="13" t="str">
        <f>O30</f>
        <v>14CĐ-CK1</v>
      </c>
      <c r="E9" s="13"/>
      <c r="G9" s="13" t="s">
        <v>133</v>
      </c>
      <c r="H9" s="83">
        <f>P30</f>
        <v>46</v>
      </c>
    </row>
    <row r="10" spans="1:12">
      <c r="A10" s="24"/>
      <c r="B10" s="13"/>
      <c r="D10" s="13" t="str">
        <f t="shared" ref="D10:D12" si="0">O31</f>
        <v>14CĐ-CK2</v>
      </c>
      <c r="E10" s="13"/>
      <c r="H10" s="83">
        <f t="shared" ref="H10:H12" si="1">P31</f>
        <v>46</v>
      </c>
    </row>
    <row r="11" spans="1:12">
      <c r="A11" s="24"/>
      <c r="B11" s="13"/>
      <c r="D11" s="13" t="str">
        <f t="shared" si="0"/>
        <v>14CĐ-CK3</v>
      </c>
      <c r="E11" s="13"/>
      <c r="H11" s="83">
        <f t="shared" si="1"/>
        <v>43</v>
      </c>
    </row>
    <row r="12" spans="1:12">
      <c r="A12" s="24"/>
      <c r="B12" s="13"/>
      <c r="D12" s="13" t="str">
        <f t="shared" si="0"/>
        <v>14CĐ-CK4</v>
      </c>
      <c r="E12" s="13"/>
      <c r="H12" s="83">
        <f t="shared" si="1"/>
        <v>44</v>
      </c>
    </row>
    <row r="13" spans="1:12">
      <c r="A13" s="24"/>
      <c r="B13" s="13"/>
      <c r="D13" s="13" t="str">
        <f>R30</f>
        <v>15TC-CKT</v>
      </c>
      <c r="E13" s="13"/>
      <c r="H13" s="83">
        <f>S30</f>
        <v>50</v>
      </c>
    </row>
    <row r="14" spans="1:12">
      <c r="A14" s="24"/>
      <c r="B14" s="13"/>
      <c r="D14" s="13" t="str">
        <f>R31</f>
        <v>15TC-CKP</v>
      </c>
      <c r="E14" s="13"/>
      <c r="H14" s="83">
        <f>S31</f>
        <v>50</v>
      </c>
    </row>
    <row r="15" spans="1:12">
      <c r="A15" s="24"/>
      <c r="B15" s="24"/>
      <c r="C15" s="50"/>
      <c r="D15" s="13" t="s">
        <v>53</v>
      </c>
      <c r="E15" s="82">
        <v>6</v>
      </c>
      <c r="G15" s="13" t="s">
        <v>220</v>
      </c>
      <c r="H15" s="83">
        <f>SUM(H9:H14)</f>
        <v>279</v>
      </c>
      <c r="I15" s="23" t="s">
        <v>45</v>
      </c>
    </row>
    <row r="16" spans="1:12" ht="8.25" customHeight="1">
      <c r="A16" s="25"/>
      <c r="B16" s="25"/>
    </row>
    <row r="17" spans="1:20" s="26" customFormat="1" ht="36.75" customHeight="1">
      <c r="A17" s="131" t="s">
        <v>91</v>
      </c>
      <c r="B17" s="131" t="s">
        <v>41</v>
      </c>
      <c r="C17" s="79" t="s">
        <v>75</v>
      </c>
      <c r="D17" s="128" t="s">
        <v>139</v>
      </c>
      <c r="E17" s="130"/>
      <c r="F17" s="131" t="s">
        <v>143</v>
      </c>
      <c r="G17" s="128" t="s">
        <v>92</v>
      </c>
      <c r="H17" s="130"/>
      <c r="I17" s="128" t="s">
        <v>92</v>
      </c>
      <c r="J17" s="129"/>
      <c r="K17" s="130"/>
      <c r="L17" s="131" t="s">
        <v>3</v>
      </c>
      <c r="P17" s="23"/>
      <c r="Q17" s="96" t="s">
        <v>229</v>
      </c>
      <c r="R17" s="21">
        <v>7.85</v>
      </c>
    </row>
    <row r="18" spans="1:20" s="26" customFormat="1" ht="30.75" customHeight="1">
      <c r="A18" s="137"/>
      <c r="B18" s="132"/>
      <c r="C18" s="80" t="s">
        <v>76</v>
      </c>
      <c r="D18" s="80" t="s">
        <v>77</v>
      </c>
      <c r="E18" s="52" t="s">
        <v>26</v>
      </c>
      <c r="F18" s="132"/>
      <c r="G18" s="80" t="s">
        <v>77</v>
      </c>
      <c r="H18" s="51" t="s">
        <v>210</v>
      </c>
      <c r="I18" s="52" t="s">
        <v>79</v>
      </c>
      <c r="J18" s="52" t="s">
        <v>80</v>
      </c>
      <c r="K18" s="52" t="s">
        <v>98</v>
      </c>
      <c r="L18" s="132"/>
      <c r="P18" s="23" t="s">
        <v>241</v>
      </c>
      <c r="Q18" s="23">
        <v>1</v>
      </c>
      <c r="R18" s="23">
        <f>400*200*5*R17/1000000</f>
        <v>3.14</v>
      </c>
    </row>
    <row r="19" spans="1:20" s="33" customFormat="1" ht="18.75" customHeight="1">
      <c r="A19" s="28">
        <v>1</v>
      </c>
      <c r="B19" s="76" t="s">
        <v>93</v>
      </c>
      <c r="C19" s="4" t="s">
        <v>161</v>
      </c>
      <c r="D19" s="5" t="s">
        <v>36</v>
      </c>
      <c r="E19" s="31">
        <f t="shared" ref="E19:E28" si="2">IF(D19="SV",H$15,IF(D19="lớp",E$15))</f>
        <v>279</v>
      </c>
      <c r="F19" s="81">
        <v>0.35</v>
      </c>
      <c r="G19" s="3" t="s">
        <v>152</v>
      </c>
      <c r="H19" s="30">
        <f>(F19*E19)/4</f>
        <v>24.412499999999998</v>
      </c>
      <c r="I19" s="31">
        <v>10</v>
      </c>
      <c r="J19" s="31">
        <v>7</v>
      </c>
      <c r="K19" s="31">
        <v>7</v>
      </c>
      <c r="L19" s="34"/>
      <c r="M19" s="26"/>
      <c r="N19" s="102"/>
      <c r="O19" s="94"/>
      <c r="P19" s="36"/>
      <c r="Q19" s="100">
        <f>H21</f>
        <v>837</v>
      </c>
      <c r="R19" s="36">
        <f>Q19*R18</f>
        <v>2628.1800000000003</v>
      </c>
      <c r="S19" s="36"/>
      <c r="T19" s="26"/>
    </row>
    <row r="20" spans="1:20" s="33" customFormat="1" ht="18.75" customHeight="1">
      <c r="A20" s="28">
        <v>2</v>
      </c>
      <c r="B20" s="76" t="s">
        <v>134</v>
      </c>
      <c r="C20" s="4" t="s">
        <v>135</v>
      </c>
      <c r="D20" s="5" t="s">
        <v>36</v>
      </c>
      <c r="E20" s="31">
        <f t="shared" si="2"/>
        <v>279</v>
      </c>
      <c r="F20" s="81">
        <v>2.8</v>
      </c>
      <c r="G20" s="3" t="s">
        <v>16</v>
      </c>
      <c r="H20" s="30">
        <f t="shared" ref="H20:H55" si="3">F20*E20</f>
        <v>781.19999999999993</v>
      </c>
      <c r="I20" s="30">
        <v>300</v>
      </c>
      <c r="J20" s="30">
        <v>250</v>
      </c>
      <c r="K20" s="30">
        <f>H20-I20-J20</f>
        <v>231.19999999999993</v>
      </c>
      <c r="L20" s="34"/>
      <c r="M20" s="26"/>
      <c r="N20" s="102"/>
      <c r="O20" s="94"/>
      <c r="P20" s="36"/>
      <c r="Q20" s="99"/>
      <c r="R20" s="36"/>
      <c r="S20" s="36"/>
      <c r="T20" s="26"/>
    </row>
    <row r="21" spans="1:20" s="33" customFormat="1" ht="18.75" customHeight="1">
      <c r="A21" s="28">
        <v>3</v>
      </c>
      <c r="B21" s="76" t="s">
        <v>137</v>
      </c>
      <c r="C21" s="4" t="s">
        <v>47</v>
      </c>
      <c r="D21" s="5" t="s">
        <v>36</v>
      </c>
      <c r="E21" s="31">
        <f t="shared" si="2"/>
        <v>279</v>
      </c>
      <c r="F21" s="81">
        <v>3</v>
      </c>
      <c r="G21" s="3" t="s">
        <v>141</v>
      </c>
      <c r="H21" s="30">
        <f t="shared" si="3"/>
        <v>837</v>
      </c>
      <c r="I21" s="30">
        <v>400</v>
      </c>
      <c r="J21" s="30">
        <v>300</v>
      </c>
      <c r="K21" s="30">
        <f>H21-I21-J21</f>
        <v>137</v>
      </c>
      <c r="L21" s="106">
        <v>2630</v>
      </c>
      <c r="M21" s="26"/>
      <c r="N21" s="102"/>
      <c r="O21" s="94"/>
      <c r="P21" s="36"/>
      <c r="Q21" s="99" t="s">
        <v>242</v>
      </c>
      <c r="R21" s="104">
        <f>L21</f>
        <v>2630</v>
      </c>
      <c r="S21" s="36"/>
      <c r="T21" s="26"/>
    </row>
    <row r="22" spans="1:20" s="33" customFormat="1" ht="18.75" customHeight="1">
      <c r="A22" s="28">
        <v>4</v>
      </c>
      <c r="B22" s="76" t="s">
        <v>5</v>
      </c>
      <c r="C22" s="4"/>
      <c r="D22" s="5" t="s">
        <v>35</v>
      </c>
      <c r="E22" s="31">
        <f t="shared" si="2"/>
        <v>6</v>
      </c>
      <c r="F22" s="81">
        <v>0.5</v>
      </c>
      <c r="G22" s="3" t="s">
        <v>18</v>
      </c>
      <c r="H22" s="30">
        <f t="shared" si="3"/>
        <v>3</v>
      </c>
      <c r="I22" s="30">
        <v>2</v>
      </c>
      <c r="J22" s="30">
        <v>1</v>
      </c>
      <c r="K22" s="30"/>
      <c r="L22" s="34"/>
      <c r="M22" s="26"/>
      <c r="N22" s="102"/>
      <c r="O22" s="94"/>
      <c r="P22" s="36"/>
      <c r="Q22" s="99" t="s">
        <v>243</v>
      </c>
      <c r="R22" s="104">
        <f>'VT Oto'!L20</f>
        <v>1710</v>
      </c>
      <c r="S22" s="36"/>
      <c r="T22" s="26"/>
    </row>
    <row r="23" spans="1:20" s="33" customFormat="1" ht="18.75" customHeight="1">
      <c r="A23" s="28">
        <v>5</v>
      </c>
      <c r="B23" s="76" t="s">
        <v>8</v>
      </c>
      <c r="C23" s="4"/>
      <c r="D23" s="5" t="s">
        <v>35</v>
      </c>
      <c r="E23" s="31">
        <f t="shared" si="2"/>
        <v>6</v>
      </c>
      <c r="F23" s="81">
        <v>2</v>
      </c>
      <c r="G23" s="3" t="s">
        <v>17</v>
      </c>
      <c r="H23" s="30">
        <f t="shared" si="3"/>
        <v>12</v>
      </c>
      <c r="I23" s="30">
        <f>H23</f>
        <v>12</v>
      </c>
      <c r="J23" s="30"/>
      <c r="K23" s="30"/>
      <c r="L23" s="34"/>
      <c r="M23" s="26"/>
      <c r="N23" s="102"/>
      <c r="O23" s="102"/>
      <c r="P23" s="95"/>
      <c r="Q23" s="102" t="s">
        <v>244</v>
      </c>
      <c r="R23" s="104">
        <f>'VT NL'!L16</f>
        <v>245</v>
      </c>
      <c r="S23" s="95"/>
      <c r="T23" s="26"/>
    </row>
    <row r="24" spans="1:20" s="33" customFormat="1" ht="18.75" customHeight="1">
      <c r="A24" s="28">
        <v>6</v>
      </c>
      <c r="B24" s="76" t="s">
        <v>136</v>
      </c>
      <c r="C24" s="4" t="s">
        <v>158</v>
      </c>
      <c r="D24" s="5" t="s">
        <v>35</v>
      </c>
      <c r="E24" s="31">
        <f t="shared" si="2"/>
        <v>6</v>
      </c>
      <c r="F24" s="81">
        <v>2</v>
      </c>
      <c r="G24" s="3" t="s">
        <v>19</v>
      </c>
      <c r="H24" s="30">
        <f t="shared" si="3"/>
        <v>12</v>
      </c>
      <c r="I24" s="30">
        <v>6</v>
      </c>
      <c r="J24" s="30">
        <v>6</v>
      </c>
      <c r="K24" s="30"/>
      <c r="L24" s="34"/>
      <c r="M24" s="26"/>
      <c r="N24" s="102"/>
      <c r="O24" s="94"/>
      <c r="P24" s="36" t="s">
        <v>245</v>
      </c>
      <c r="Q24" s="102"/>
      <c r="R24" s="104">
        <f>SUM(R21:R23)</f>
        <v>4585</v>
      </c>
      <c r="S24" s="105" t="s">
        <v>1</v>
      </c>
      <c r="T24" s="26"/>
    </row>
    <row r="25" spans="1:20" s="33" customFormat="1" ht="18.75" customHeight="1">
      <c r="A25" s="28">
        <v>7</v>
      </c>
      <c r="B25" s="76" t="s">
        <v>9</v>
      </c>
      <c r="C25" s="4"/>
      <c r="D25" s="5" t="s">
        <v>35</v>
      </c>
      <c r="E25" s="31">
        <f t="shared" si="2"/>
        <v>6</v>
      </c>
      <c r="F25" s="81">
        <v>0.5</v>
      </c>
      <c r="G25" s="3" t="s">
        <v>1</v>
      </c>
      <c r="H25" s="30">
        <f t="shared" si="3"/>
        <v>3</v>
      </c>
      <c r="I25" s="30">
        <f t="shared" ref="I25:I55" si="4">H25</f>
        <v>3</v>
      </c>
      <c r="J25" s="30"/>
      <c r="K25" s="30"/>
      <c r="L25" s="34"/>
      <c r="M25" s="26"/>
      <c r="N25" s="102"/>
      <c r="O25" s="94"/>
      <c r="P25" s="36"/>
      <c r="Q25" s="102"/>
      <c r="R25" s="36"/>
      <c r="S25" s="36"/>
      <c r="T25" s="26"/>
    </row>
    <row r="26" spans="1:20" s="33" customFormat="1" ht="18.75" customHeight="1">
      <c r="A26" s="28">
        <v>8</v>
      </c>
      <c r="B26" s="76" t="s">
        <v>10</v>
      </c>
      <c r="C26" s="4"/>
      <c r="D26" s="5" t="s">
        <v>35</v>
      </c>
      <c r="E26" s="31">
        <f t="shared" si="2"/>
        <v>6</v>
      </c>
      <c r="F26" s="81">
        <v>0.2</v>
      </c>
      <c r="G26" s="3" t="s">
        <v>1</v>
      </c>
      <c r="H26" s="30">
        <f t="shared" si="3"/>
        <v>1.2000000000000002</v>
      </c>
      <c r="I26" s="30">
        <f t="shared" si="4"/>
        <v>1.2000000000000002</v>
      </c>
      <c r="J26" s="30"/>
      <c r="K26" s="30"/>
      <c r="L26" s="34"/>
      <c r="M26" s="26"/>
      <c r="N26" s="102"/>
      <c r="O26" s="94"/>
      <c r="P26" s="36"/>
      <c r="Q26" s="102"/>
      <c r="R26" s="36"/>
      <c r="S26" s="36"/>
      <c r="T26" s="26"/>
    </row>
    <row r="27" spans="1:20" s="33" customFormat="1" ht="18.75" customHeight="1">
      <c r="A27" s="28">
        <v>9</v>
      </c>
      <c r="B27" s="76" t="s">
        <v>11</v>
      </c>
      <c r="C27" s="4"/>
      <c r="D27" s="5" t="s">
        <v>35</v>
      </c>
      <c r="E27" s="31">
        <f t="shared" si="2"/>
        <v>6</v>
      </c>
      <c r="F27" s="81">
        <v>1</v>
      </c>
      <c r="G27" s="3" t="s">
        <v>20</v>
      </c>
      <c r="H27" s="30">
        <f t="shared" si="3"/>
        <v>6</v>
      </c>
      <c r="I27" s="30">
        <f t="shared" si="4"/>
        <v>6</v>
      </c>
      <c r="J27" s="30"/>
      <c r="K27" s="30"/>
      <c r="L27" s="34"/>
      <c r="M27" s="26"/>
      <c r="N27" s="102"/>
      <c r="O27" s="94"/>
      <c r="P27" s="36"/>
      <c r="Q27" s="102"/>
      <c r="R27" s="36"/>
      <c r="S27" s="36"/>
      <c r="T27" s="26"/>
    </row>
    <row r="28" spans="1:20" s="33" customFormat="1" ht="18.75" customHeight="1">
      <c r="A28" s="28">
        <v>10</v>
      </c>
      <c r="B28" s="76" t="s">
        <v>144</v>
      </c>
      <c r="C28" s="4"/>
      <c r="D28" s="5" t="s">
        <v>35</v>
      </c>
      <c r="E28" s="31">
        <f t="shared" si="2"/>
        <v>6</v>
      </c>
      <c r="F28" s="81">
        <v>1</v>
      </c>
      <c r="G28" s="3" t="s">
        <v>20</v>
      </c>
      <c r="H28" s="30">
        <f t="shared" si="3"/>
        <v>6</v>
      </c>
      <c r="I28" s="30">
        <f t="shared" si="4"/>
        <v>6</v>
      </c>
      <c r="J28" s="30"/>
      <c r="K28" s="30"/>
      <c r="L28" s="34"/>
      <c r="M28" s="26"/>
      <c r="N28" s="102"/>
      <c r="O28" s="94"/>
      <c r="P28" s="36"/>
      <c r="Q28" s="102"/>
      <c r="R28" s="36"/>
      <c r="S28" s="36"/>
      <c r="T28" s="26"/>
    </row>
    <row r="29" spans="1:20" s="33" customFormat="1" ht="18.75" customHeight="1">
      <c r="A29" s="28">
        <v>11</v>
      </c>
      <c r="B29" s="76" t="s">
        <v>211</v>
      </c>
      <c r="C29" s="4"/>
      <c r="D29" s="5" t="s">
        <v>218</v>
      </c>
      <c r="E29" s="31">
        <v>1</v>
      </c>
      <c r="F29" s="81">
        <v>1</v>
      </c>
      <c r="G29" s="3" t="s">
        <v>17</v>
      </c>
      <c r="H29" s="30">
        <f t="shared" si="3"/>
        <v>1</v>
      </c>
      <c r="I29" s="30">
        <f t="shared" si="4"/>
        <v>1</v>
      </c>
      <c r="J29" s="30"/>
      <c r="K29" s="31"/>
      <c r="L29" s="34"/>
      <c r="M29" s="26"/>
      <c r="N29" s="138"/>
      <c r="O29" s="138"/>
      <c r="P29" s="95"/>
      <c r="Q29" s="138"/>
      <c r="R29" s="138"/>
      <c r="S29" s="95"/>
      <c r="T29" s="26"/>
    </row>
    <row r="30" spans="1:20" s="33" customFormat="1" ht="18.75" customHeight="1">
      <c r="A30" s="28">
        <v>12</v>
      </c>
      <c r="B30" s="76" t="s">
        <v>21</v>
      </c>
      <c r="C30" s="4"/>
      <c r="D30" s="5" t="s">
        <v>35</v>
      </c>
      <c r="E30" s="31">
        <f>IF(D30="SV",H$15,IF(D30="lớp",E$15))</f>
        <v>6</v>
      </c>
      <c r="F30" s="81">
        <v>0.5</v>
      </c>
      <c r="G30" s="3" t="s">
        <v>20</v>
      </c>
      <c r="H30" s="30">
        <f t="shared" si="3"/>
        <v>3</v>
      </c>
      <c r="I30" s="30">
        <f t="shared" si="4"/>
        <v>3</v>
      </c>
      <c r="J30" s="30"/>
      <c r="K30" s="31"/>
      <c r="L30" s="34"/>
      <c r="M30" s="26"/>
      <c r="N30" s="122"/>
      <c r="O30" s="78" t="s">
        <v>222</v>
      </c>
      <c r="P30" s="78">
        <v>46</v>
      </c>
      <c r="Q30" s="123"/>
      <c r="R30" s="78" t="s">
        <v>227</v>
      </c>
      <c r="S30" s="78">
        <v>50</v>
      </c>
      <c r="T30" s="26"/>
    </row>
    <row r="31" spans="1:20" s="33" customFormat="1" ht="18.75" customHeight="1">
      <c r="A31" s="28">
        <v>13</v>
      </c>
      <c r="B31" s="76" t="s">
        <v>13</v>
      </c>
      <c r="C31" s="4"/>
      <c r="D31" s="5" t="s">
        <v>218</v>
      </c>
      <c r="E31" s="31">
        <v>1</v>
      </c>
      <c r="F31" s="81">
        <v>5</v>
      </c>
      <c r="G31" s="3" t="s">
        <v>20</v>
      </c>
      <c r="H31" s="30">
        <f t="shared" si="3"/>
        <v>5</v>
      </c>
      <c r="I31" s="30">
        <f t="shared" si="4"/>
        <v>5</v>
      </c>
      <c r="J31" s="30"/>
      <c r="K31" s="31"/>
      <c r="L31" s="34"/>
      <c r="M31" s="26"/>
      <c r="N31" s="122"/>
      <c r="O31" s="77" t="s">
        <v>223</v>
      </c>
      <c r="P31" s="77">
        <v>46</v>
      </c>
      <c r="Q31" s="127"/>
      <c r="R31" s="77" t="s">
        <v>228</v>
      </c>
      <c r="S31" s="77">
        <v>50</v>
      </c>
      <c r="T31" s="26"/>
    </row>
    <row r="32" spans="1:20" s="33" customFormat="1" ht="18.75" customHeight="1">
      <c r="A32" s="28">
        <v>14</v>
      </c>
      <c r="B32" s="76" t="s">
        <v>14</v>
      </c>
      <c r="C32" s="4"/>
      <c r="D32" s="5" t="s">
        <v>35</v>
      </c>
      <c r="E32" s="31">
        <f>IF(D32="SV",H$15,IF(D32="lớp",E$15))</f>
        <v>6</v>
      </c>
      <c r="F32" s="81">
        <v>2</v>
      </c>
      <c r="G32" s="3" t="s">
        <v>20</v>
      </c>
      <c r="H32" s="30">
        <f t="shared" si="3"/>
        <v>12</v>
      </c>
      <c r="I32" s="30">
        <f t="shared" si="4"/>
        <v>12</v>
      </c>
      <c r="J32" s="60"/>
      <c r="K32" s="61"/>
      <c r="L32" s="34"/>
      <c r="M32" s="26"/>
      <c r="N32" s="122"/>
      <c r="O32" s="77" t="s">
        <v>224</v>
      </c>
      <c r="P32" s="77">
        <v>43</v>
      </c>
      <c r="Q32" s="127"/>
      <c r="R32" s="77"/>
      <c r="S32" s="77"/>
      <c r="T32" s="26"/>
    </row>
    <row r="33" spans="1:20" s="33" customFormat="1" ht="18.75" customHeight="1">
      <c r="A33" s="28">
        <v>15</v>
      </c>
      <c r="B33" s="76" t="s">
        <v>199</v>
      </c>
      <c r="C33" s="4"/>
      <c r="D33" s="5" t="s">
        <v>35</v>
      </c>
      <c r="E33" s="31">
        <f>IF(D33="SV",H$15,IF(D33="lớp",E$15))</f>
        <v>6</v>
      </c>
      <c r="F33" s="81">
        <v>5</v>
      </c>
      <c r="G33" s="3" t="s">
        <v>20</v>
      </c>
      <c r="H33" s="30">
        <f t="shared" si="3"/>
        <v>30</v>
      </c>
      <c r="I33" s="30">
        <f t="shared" si="4"/>
        <v>30</v>
      </c>
      <c r="J33" s="60"/>
      <c r="K33" s="61"/>
      <c r="L33" s="34"/>
      <c r="M33" s="26"/>
      <c r="N33" s="122"/>
      <c r="O33" s="77" t="s">
        <v>225</v>
      </c>
      <c r="P33" s="77">
        <v>44</v>
      </c>
      <c r="Q33" s="127"/>
      <c r="R33" s="77"/>
      <c r="S33" s="77"/>
      <c r="T33" s="26"/>
    </row>
    <row r="34" spans="1:20" s="33" customFormat="1" ht="18.75" customHeight="1">
      <c r="A34" s="28">
        <v>16</v>
      </c>
      <c r="B34" s="76" t="s">
        <v>200</v>
      </c>
      <c r="C34" s="4"/>
      <c r="D34" s="5" t="s">
        <v>218</v>
      </c>
      <c r="E34" s="31">
        <v>1</v>
      </c>
      <c r="F34" s="81">
        <v>5</v>
      </c>
      <c r="G34" s="3" t="s">
        <v>20</v>
      </c>
      <c r="H34" s="30">
        <f t="shared" si="3"/>
        <v>5</v>
      </c>
      <c r="I34" s="30">
        <f t="shared" si="4"/>
        <v>5</v>
      </c>
      <c r="J34" s="60"/>
      <c r="K34" s="61"/>
      <c r="L34" s="34"/>
      <c r="M34" s="26"/>
      <c r="N34" s="123"/>
      <c r="O34" s="77" t="s">
        <v>226</v>
      </c>
      <c r="P34" s="77"/>
      <c r="Q34" s="127"/>
      <c r="R34" s="77"/>
      <c r="S34" s="77"/>
      <c r="T34" s="26"/>
    </row>
    <row r="35" spans="1:20" s="33" customFormat="1" ht="18.75" customHeight="1">
      <c r="A35" s="28">
        <v>17</v>
      </c>
      <c r="B35" s="76" t="s">
        <v>205</v>
      </c>
      <c r="C35" s="4" t="s">
        <v>206</v>
      </c>
      <c r="D35" s="5" t="s">
        <v>35</v>
      </c>
      <c r="E35" s="31">
        <f>IF(D35="SV",H$15,IF(D35="lớp",E$15))</f>
        <v>6</v>
      </c>
      <c r="F35" s="81">
        <v>1</v>
      </c>
      <c r="G35" s="3" t="s">
        <v>20</v>
      </c>
      <c r="H35" s="30">
        <f t="shared" si="3"/>
        <v>6</v>
      </c>
      <c r="I35" s="30">
        <v>3</v>
      </c>
      <c r="J35" s="60">
        <v>3</v>
      </c>
      <c r="K35" s="61"/>
      <c r="L35" s="34"/>
      <c r="M35" s="26"/>
      <c r="N35" s="125" t="s">
        <v>177</v>
      </c>
      <c r="O35" s="126"/>
      <c r="P35" s="66">
        <f>SUM(P30:P34)</f>
        <v>179</v>
      </c>
      <c r="Q35" s="127"/>
      <c r="R35" s="127"/>
      <c r="S35" s="66">
        <f>SUM(S30:S34)</f>
        <v>100</v>
      </c>
      <c r="T35" s="26"/>
    </row>
    <row r="36" spans="1:20" s="33" customFormat="1" ht="18.75" customHeight="1">
      <c r="A36" s="28">
        <v>18</v>
      </c>
      <c r="B36" s="76" t="s">
        <v>94</v>
      </c>
      <c r="C36" s="4"/>
      <c r="D36" s="5" t="s">
        <v>35</v>
      </c>
      <c r="E36" s="31">
        <f>IF(D36="SV",H$15,IF(D36="lớp",E$15))</f>
        <v>6</v>
      </c>
      <c r="F36" s="81">
        <v>5</v>
      </c>
      <c r="G36" s="3" t="s">
        <v>20</v>
      </c>
      <c r="H36" s="30">
        <f t="shared" si="3"/>
        <v>30</v>
      </c>
      <c r="I36" s="30">
        <f t="shared" si="4"/>
        <v>30</v>
      </c>
      <c r="J36" s="60"/>
      <c r="K36" s="61"/>
      <c r="L36" s="34"/>
      <c r="M36" s="26"/>
      <c r="N36" s="26"/>
      <c r="O36" s="26"/>
      <c r="P36" s="26"/>
      <c r="Q36" s="26"/>
      <c r="R36" s="26"/>
    </row>
    <row r="37" spans="1:20" s="33" customFormat="1" ht="18.75" customHeight="1">
      <c r="A37" s="28">
        <v>19</v>
      </c>
      <c r="B37" s="76" t="s">
        <v>130</v>
      </c>
      <c r="C37" s="4" t="s">
        <v>159</v>
      </c>
      <c r="D37" s="5" t="s">
        <v>218</v>
      </c>
      <c r="E37" s="31">
        <v>1</v>
      </c>
      <c r="F37" s="81">
        <v>2</v>
      </c>
      <c r="G37" s="3" t="s">
        <v>20</v>
      </c>
      <c r="H37" s="30">
        <f t="shared" si="3"/>
        <v>2</v>
      </c>
      <c r="I37" s="30">
        <f t="shared" si="4"/>
        <v>2</v>
      </c>
      <c r="J37" s="60"/>
      <c r="K37" s="61"/>
      <c r="L37" s="34"/>
      <c r="M37" s="26"/>
      <c r="N37" s="26"/>
      <c r="O37" s="26"/>
      <c r="P37" s="26"/>
      <c r="Q37" s="26"/>
      <c r="R37" s="26"/>
    </row>
    <row r="38" spans="1:20" s="33" customFormat="1" ht="18.75" customHeight="1">
      <c r="A38" s="28">
        <v>20</v>
      </c>
      <c r="B38" s="76" t="s">
        <v>188</v>
      </c>
      <c r="C38" s="4" t="s">
        <v>117</v>
      </c>
      <c r="D38" s="5" t="s">
        <v>35</v>
      </c>
      <c r="E38" s="31">
        <f t="shared" ref="E38:E55" si="5">IF(D38="SV",H$15,IF(D38="lớp",E$15))</f>
        <v>6</v>
      </c>
      <c r="F38" s="9">
        <v>10</v>
      </c>
      <c r="G38" s="3" t="s">
        <v>20</v>
      </c>
      <c r="H38" s="30">
        <f t="shared" si="3"/>
        <v>60</v>
      </c>
      <c r="I38" s="30">
        <v>30</v>
      </c>
      <c r="J38" s="60">
        <v>30</v>
      </c>
      <c r="K38" s="61"/>
      <c r="L38" s="34"/>
      <c r="M38" s="26"/>
      <c r="N38" s="26"/>
      <c r="O38" s="26"/>
      <c r="P38" s="26"/>
      <c r="Q38" s="26"/>
      <c r="R38" s="26"/>
    </row>
    <row r="39" spans="1:20" s="33" customFormat="1" ht="18.75" customHeight="1">
      <c r="A39" s="28">
        <v>21</v>
      </c>
      <c r="B39" s="76" t="s">
        <v>104</v>
      </c>
      <c r="C39" s="11" t="s">
        <v>114</v>
      </c>
      <c r="D39" s="5" t="s">
        <v>36</v>
      </c>
      <c r="E39" s="31">
        <f t="shared" si="5"/>
        <v>279</v>
      </c>
      <c r="F39" s="9">
        <v>1</v>
      </c>
      <c r="G39" s="3" t="s">
        <v>39</v>
      </c>
      <c r="H39" s="30">
        <f t="shared" si="3"/>
        <v>279</v>
      </c>
      <c r="I39" s="30">
        <f t="shared" si="4"/>
        <v>279</v>
      </c>
      <c r="J39" s="60"/>
      <c r="K39" s="61"/>
      <c r="L39" s="31"/>
      <c r="M39" s="26"/>
      <c r="N39" s="26"/>
      <c r="O39" s="26"/>
      <c r="P39" s="26"/>
      <c r="Q39" s="26"/>
      <c r="R39" s="26"/>
    </row>
    <row r="40" spans="1:20" s="33" customFormat="1" ht="18.75" customHeight="1">
      <c r="A40" s="28">
        <v>22</v>
      </c>
      <c r="B40" s="76" t="s">
        <v>105</v>
      </c>
      <c r="C40" s="11" t="s">
        <v>114</v>
      </c>
      <c r="D40" s="5" t="s">
        <v>36</v>
      </c>
      <c r="E40" s="31">
        <f t="shared" si="5"/>
        <v>279</v>
      </c>
      <c r="F40" s="9">
        <v>1</v>
      </c>
      <c r="G40" s="3" t="s">
        <v>39</v>
      </c>
      <c r="H40" s="30">
        <f t="shared" si="3"/>
        <v>279</v>
      </c>
      <c r="I40" s="30">
        <f t="shared" si="4"/>
        <v>279</v>
      </c>
      <c r="J40" s="60"/>
      <c r="K40" s="61"/>
      <c r="L40" s="31"/>
      <c r="M40" s="26"/>
      <c r="N40" s="26"/>
      <c r="O40" s="26"/>
      <c r="P40" s="26"/>
      <c r="Q40" s="26"/>
      <c r="R40" s="26"/>
    </row>
    <row r="41" spans="1:20" s="33" customFormat="1" ht="18.75" customHeight="1">
      <c r="A41" s="28">
        <v>23</v>
      </c>
      <c r="B41" s="76" t="s">
        <v>106</v>
      </c>
      <c r="C41" s="4" t="s">
        <v>154</v>
      </c>
      <c r="D41" s="5" t="s">
        <v>36</v>
      </c>
      <c r="E41" s="31">
        <f t="shared" si="5"/>
        <v>279</v>
      </c>
      <c r="F41" s="9">
        <v>1</v>
      </c>
      <c r="G41" s="3" t="s">
        <v>39</v>
      </c>
      <c r="H41" s="30">
        <f t="shared" si="3"/>
        <v>279</v>
      </c>
      <c r="I41" s="30">
        <f t="shared" si="4"/>
        <v>279</v>
      </c>
      <c r="J41" s="60"/>
      <c r="K41" s="61"/>
      <c r="L41" s="31"/>
      <c r="M41" s="26"/>
      <c r="N41" s="26"/>
      <c r="O41" s="26"/>
      <c r="P41" s="26"/>
      <c r="Q41" s="26"/>
      <c r="R41" s="26"/>
    </row>
    <row r="42" spans="1:20" ht="18.75" customHeight="1">
      <c r="A42" s="28">
        <v>24</v>
      </c>
      <c r="B42" s="76" t="s">
        <v>107</v>
      </c>
      <c r="C42" s="4" t="s">
        <v>116</v>
      </c>
      <c r="D42" s="5" t="s">
        <v>36</v>
      </c>
      <c r="E42" s="31">
        <f t="shared" si="5"/>
        <v>279</v>
      </c>
      <c r="F42" s="9">
        <v>1</v>
      </c>
      <c r="G42" s="3" t="s">
        <v>39</v>
      </c>
      <c r="H42" s="30">
        <f t="shared" si="3"/>
        <v>279</v>
      </c>
      <c r="I42" s="30">
        <f t="shared" si="4"/>
        <v>279</v>
      </c>
      <c r="J42" s="60"/>
      <c r="K42" s="61"/>
      <c r="L42" s="61"/>
      <c r="M42" s="26"/>
      <c r="N42" s="26"/>
      <c r="O42" s="26"/>
      <c r="P42" s="26"/>
      <c r="Q42" s="26"/>
      <c r="R42" s="26"/>
    </row>
    <row r="43" spans="1:20" ht="18.75" customHeight="1">
      <c r="A43" s="28">
        <v>25</v>
      </c>
      <c r="B43" s="76" t="s">
        <v>108</v>
      </c>
      <c r="C43" s="4" t="s">
        <v>117</v>
      </c>
      <c r="D43" s="5" t="s">
        <v>36</v>
      </c>
      <c r="E43" s="31">
        <f t="shared" si="5"/>
        <v>279</v>
      </c>
      <c r="F43" s="9">
        <v>1</v>
      </c>
      <c r="G43" s="3" t="s">
        <v>20</v>
      </c>
      <c r="H43" s="30">
        <f t="shared" si="3"/>
        <v>279</v>
      </c>
      <c r="I43" s="30">
        <f t="shared" si="4"/>
        <v>279</v>
      </c>
      <c r="J43" s="60"/>
      <c r="K43" s="61"/>
      <c r="L43" s="61"/>
      <c r="M43" s="26"/>
      <c r="N43" s="26"/>
      <c r="O43" s="26"/>
      <c r="P43" s="26"/>
      <c r="Q43" s="26"/>
      <c r="R43" s="26"/>
    </row>
    <row r="44" spans="1:20" ht="18.75" customHeight="1">
      <c r="A44" s="28">
        <v>26</v>
      </c>
      <c r="B44" s="76" t="s">
        <v>118</v>
      </c>
      <c r="C44" s="4" t="s">
        <v>109</v>
      </c>
      <c r="D44" s="5" t="s">
        <v>36</v>
      </c>
      <c r="E44" s="31">
        <f t="shared" si="5"/>
        <v>279</v>
      </c>
      <c r="F44" s="9">
        <v>1</v>
      </c>
      <c r="G44" s="3" t="s">
        <v>125</v>
      </c>
      <c r="H44" s="30">
        <f t="shared" si="3"/>
        <v>279</v>
      </c>
      <c r="I44" s="30">
        <f t="shared" si="4"/>
        <v>279</v>
      </c>
      <c r="J44" s="60"/>
      <c r="K44" s="61"/>
      <c r="L44" s="61"/>
      <c r="M44" s="36"/>
      <c r="N44" s="26"/>
      <c r="O44" s="26"/>
      <c r="P44" s="26"/>
      <c r="Q44" s="26"/>
      <c r="R44" s="26"/>
    </row>
    <row r="45" spans="1:20" ht="18.75" customHeight="1">
      <c r="A45" s="28">
        <v>27</v>
      </c>
      <c r="B45" s="76" t="s">
        <v>122</v>
      </c>
      <c r="C45" s="4" t="s">
        <v>155</v>
      </c>
      <c r="D45" s="5" t="s">
        <v>36</v>
      </c>
      <c r="E45" s="31">
        <f t="shared" si="5"/>
        <v>279</v>
      </c>
      <c r="F45" s="9">
        <v>0.1</v>
      </c>
      <c r="G45" s="3" t="s">
        <v>126</v>
      </c>
      <c r="H45" s="30">
        <f t="shared" si="3"/>
        <v>27.900000000000002</v>
      </c>
      <c r="I45" s="30">
        <f t="shared" si="4"/>
        <v>27.900000000000002</v>
      </c>
      <c r="J45" s="60"/>
      <c r="K45" s="61"/>
      <c r="L45" s="61"/>
      <c r="M45" s="36"/>
      <c r="N45" s="26"/>
      <c r="O45" s="26"/>
      <c r="P45" s="26"/>
      <c r="Q45" s="26"/>
      <c r="R45" s="26"/>
    </row>
    <row r="46" spans="1:20" ht="18.75" customHeight="1">
      <c r="A46" s="28">
        <v>28</v>
      </c>
      <c r="B46" s="76" t="s">
        <v>122</v>
      </c>
      <c r="C46" s="4" t="s">
        <v>156</v>
      </c>
      <c r="D46" s="5" t="s">
        <v>36</v>
      </c>
      <c r="E46" s="31">
        <f t="shared" si="5"/>
        <v>279</v>
      </c>
      <c r="F46" s="9">
        <v>0.1</v>
      </c>
      <c r="G46" s="3" t="s">
        <v>126</v>
      </c>
      <c r="H46" s="30">
        <f t="shared" si="3"/>
        <v>27.900000000000002</v>
      </c>
      <c r="I46" s="30">
        <f t="shared" si="4"/>
        <v>27.900000000000002</v>
      </c>
      <c r="J46" s="60"/>
      <c r="K46" s="61"/>
      <c r="L46" s="61"/>
      <c r="M46" s="36"/>
      <c r="N46" s="26"/>
      <c r="O46" s="26"/>
      <c r="P46" s="26"/>
      <c r="Q46" s="26"/>
      <c r="R46" s="26"/>
    </row>
    <row r="47" spans="1:20" ht="18.75" customHeight="1">
      <c r="A47" s="28">
        <v>29</v>
      </c>
      <c r="B47" s="76" t="s">
        <v>122</v>
      </c>
      <c r="C47" s="4" t="s">
        <v>157</v>
      </c>
      <c r="D47" s="5" t="s">
        <v>36</v>
      </c>
      <c r="E47" s="31">
        <f t="shared" si="5"/>
        <v>279</v>
      </c>
      <c r="F47" s="9">
        <v>0.05</v>
      </c>
      <c r="G47" s="3" t="s">
        <v>126</v>
      </c>
      <c r="H47" s="30">
        <f t="shared" si="3"/>
        <v>13.950000000000001</v>
      </c>
      <c r="I47" s="30">
        <f t="shared" si="4"/>
        <v>13.950000000000001</v>
      </c>
      <c r="J47" s="60"/>
      <c r="K47" s="61"/>
      <c r="L47" s="61"/>
      <c r="M47" s="36"/>
      <c r="N47" s="26"/>
      <c r="O47" s="26"/>
      <c r="P47" s="26"/>
      <c r="Q47" s="26"/>
      <c r="R47" s="26"/>
    </row>
    <row r="48" spans="1:20" ht="18.75" customHeight="1">
      <c r="A48" s="28">
        <v>30</v>
      </c>
      <c r="B48" s="76" t="s">
        <v>184</v>
      </c>
      <c r="C48" s="65" t="s">
        <v>185</v>
      </c>
      <c r="D48" s="5" t="s">
        <v>35</v>
      </c>
      <c r="E48" s="31">
        <f t="shared" si="5"/>
        <v>6</v>
      </c>
      <c r="F48" s="9">
        <v>1</v>
      </c>
      <c r="G48" s="3" t="s">
        <v>20</v>
      </c>
      <c r="H48" s="30">
        <f t="shared" si="3"/>
        <v>6</v>
      </c>
      <c r="I48" s="30">
        <f t="shared" si="4"/>
        <v>6</v>
      </c>
      <c r="J48" s="60"/>
      <c r="K48" s="61"/>
      <c r="L48" s="61"/>
      <c r="M48" s="36"/>
    </row>
    <row r="49" spans="1:13" ht="18.75" customHeight="1">
      <c r="A49" s="28">
        <v>31</v>
      </c>
      <c r="B49" s="76" t="s">
        <v>111</v>
      </c>
      <c r="C49" s="4" t="s">
        <v>127</v>
      </c>
      <c r="D49" s="5" t="s">
        <v>36</v>
      </c>
      <c r="E49" s="31">
        <f t="shared" si="5"/>
        <v>279</v>
      </c>
      <c r="F49" s="9">
        <v>1</v>
      </c>
      <c r="G49" s="3" t="s">
        <v>126</v>
      </c>
      <c r="H49" s="30">
        <f t="shared" si="3"/>
        <v>279</v>
      </c>
      <c r="I49" s="30">
        <f t="shared" si="4"/>
        <v>279</v>
      </c>
      <c r="J49" s="60"/>
      <c r="K49" s="61"/>
      <c r="L49" s="61"/>
    </row>
    <row r="50" spans="1:13">
      <c r="A50" s="28">
        <v>32</v>
      </c>
      <c r="B50" s="76" t="s">
        <v>113</v>
      </c>
      <c r="C50" s="4" t="s">
        <v>150</v>
      </c>
      <c r="D50" s="5" t="s">
        <v>36</v>
      </c>
      <c r="E50" s="31">
        <f t="shared" si="5"/>
        <v>279</v>
      </c>
      <c r="F50" s="9">
        <v>0.1</v>
      </c>
      <c r="G50" s="3" t="s">
        <v>17</v>
      </c>
      <c r="H50" s="30">
        <f t="shared" si="3"/>
        <v>27.900000000000002</v>
      </c>
      <c r="I50" s="30">
        <f t="shared" si="4"/>
        <v>27.900000000000002</v>
      </c>
      <c r="J50" s="60"/>
      <c r="K50" s="61"/>
      <c r="L50" s="61"/>
    </row>
    <row r="51" spans="1:13">
      <c r="A51" s="28">
        <v>33</v>
      </c>
      <c r="B51" s="76" t="s">
        <v>113</v>
      </c>
      <c r="C51" s="4" t="s">
        <v>149</v>
      </c>
      <c r="D51" s="5" t="s">
        <v>36</v>
      </c>
      <c r="E51" s="31">
        <f t="shared" si="5"/>
        <v>279</v>
      </c>
      <c r="F51" s="9">
        <v>0.3</v>
      </c>
      <c r="G51" s="3" t="s">
        <v>17</v>
      </c>
      <c r="H51" s="30">
        <f t="shared" si="3"/>
        <v>83.7</v>
      </c>
      <c r="I51" s="30">
        <f t="shared" si="4"/>
        <v>83.7</v>
      </c>
      <c r="J51" s="60"/>
      <c r="K51" s="61"/>
      <c r="L51" s="61"/>
    </row>
    <row r="52" spans="1:13">
      <c r="A52" s="28">
        <v>34</v>
      </c>
      <c r="B52" s="76" t="s">
        <v>112</v>
      </c>
      <c r="C52" s="4" t="s">
        <v>124</v>
      </c>
      <c r="D52" s="5" t="s">
        <v>36</v>
      </c>
      <c r="E52" s="31">
        <f t="shared" si="5"/>
        <v>279</v>
      </c>
      <c r="F52" s="9">
        <v>0.5</v>
      </c>
      <c r="G52" s="3" t="s">
        <v>20</v>
      </c>
      <c r="H52" s="30">
        <f t="shared" si="3"/>
        <v>139.5</v>
      </c>
      <c r="I52" s="30">
        <f t="shared" si="4"/>
        <v>139.5</v>
      </c>
      <c r="J52" s="60"/>
      <c r="K52" s="61"/>
      <c r="L52" s="61"/>
    </row>
    <row r="53" spans="1:13">
      <c r="A53" s="28">
        <v>35</v>
      </c>
      <c r="B53" s="76" t="s">
        <v>145</v>
      </c>
      <c r="C53" s="65" t="s">
        <v>146</v>
      </c>
      <c r="D53" s="5" t="s">
        <v>35</v>
      </c>
      <c r="E53" s="31">
        <f t="shared" si="5"/>
        <v>6</v>
      </c>
      <c r="F53" s="9">
        <v>5</v>
      </c>
      <c r="G53" s="3" t="s">
        <v>39</v>
      </c>
      <c r="H53" s="30">
        <f t="shared" si="3"/>
        <v>30</v>
      </c>
      <c r="I53" s="30">
        <f t="shared" si="4"/>
        <v>30</v>
      </c>
      <c r="J53" s="60"/>
      <c r="K53" s="61"/>
      <c r="L53" s="61"/>
    </row>
    <row r="54" spans="1:13">
      <c r="A54" s="28">
        <v>36</v>
      </c>
      <c r="B54" s="76" t="s">
        <v>147</v>
      </c>
      <c r="C54" s="4" t="s">
        <v>153</v>
      </c>
      <c r="D54" s="5" t="s">
        <v>36</v>
      </c>
      <c r="E54" s="31">
        <f t="shared" si="5"/>
        <v>279</v>
      </c>
      <c r="F54" s="9">
        <v>0.1</v>
      </c>
      <c r="G54" s="3" t="s">
        <v>20</v>
      </c>
      <c r="H54" s="30">
        <f t="shared" si="3"/>
        <v>27.900000000000002</v>
      </c>
      <c r="I54" s="30">
        <f t="shared" si="4"/>
        <v>27.900000000000002</v>
      </c>
      <c r="J54" s="60"/>
      <c r="K54" s="61"/>
      <c r="L54" s="61"/>
    </row>
    <row r="55" spans="1:13">
      <c r="A55" s="28">
        <v>37</v>
      </c>
      <c r="B55" s="76" t="s">
        <v>148</v>
      </c>
      <c r="C55" s="11"/>
      <c r="D55" s="5" t="s">
        <v>35</v>
      </c>
      <c r="E55" s="31">
        <f t="shared" si="5"/>
        <v>6</v>
      </c>
      <c r="F55" s="9">
        <v>0.2</v>
      </c>
      <c r="G55" s="3" t="s">
        <v>140</v>
      </c>
      <c r="H55" s="30">
        <f t="shared" si="3"/>
        <v>1.2000000000000002</v>
      </c>
      <c r="I55" s="30">
        <f t="shared" si="4"/>
        <v>1.2000000000000002</v>
      </c>
      <c r="J55" s="60"/>
      <c r="K55" s="61"/>
      <c r="L55" s="61"/>
    </row>
    <row r="56" spans="1:13">
      <c r="A56" s="84"/>
      <c r="B56" s="85"/>
      <c r="C56" s="86"/>
      <c r="D56" s="87"/>
      <c r="E56" s="88"/>
      <c r="F56" s="89"/>
      <c r="G56" s="90"/>
      <c r="H56" s="91"/>
      <c r="I56" s="92"/>
      <c r="J56" s="92"/>
      <c r="K56" s="93"/>
      <c r="L56" s="93"/>
    </row>
    <row r="57" spans="1:13">
      <c r="B57" s="13"/>
      <c r="C57" s="13"/>
      <c r="D57" s="13"/>
      <c r="E57" s="37"/>
      <c r="F57" s="38"/>
      <c r="I57" s="24"/>
      <c r="J57" s="82" t="s">
        <v>219</v>
      </c>
      <c r="L57" s="35"/>
      <c r="M57" s="36"/>
    </row>
    <row r="58" spans="1:13">
      <c r="A58" s="39"/>
      <c r="B58" s="83" t="s">
        <v>96</v>
      </c>
      <c r="D58" s="39"/>
      <c r="E58" s="39"/>
      <c r="F58" s="39"/>
      <c r="I58" s="39"/>
      <c r="J58" s="83" t="s">
        <v>97</v>
      </c>
    </row>
    <row r="59" spans="1:13">
      <c r="A59" s="39"/>
      <c r="B59" s="40"/>
      <c r="D59" s="40"/>
      <c r="E59" s="39"/>
      <c r="F59" s="39"/>
      <c r="I59" s="39"/>
      <c r="J59" s="26"/>
    </row>
    <row r="60" spans="1:13">
      <c r="J60" s="26"/>
    </row>
    <row r="61" spans="1:13">
      <c r="J61" s="26"/>
    </row>
    <row r="62" spans="1:13">
      <c r="A62" s="41"/>
      <c r="B62" s="83" t="s">
        <v>81</v>
      </c>
      <c r="D62" s="39"/>
      <c r="E62" s="39"/>
      <c r="I62" s="39"/>
      <c r="J62" s="83" t="s">
        <v>81</v>
      </c>
    </row>
  </sheetData>
  <mergeCells count="18">
    <mergeCell ref="N35:O35"/>
    <mergeCell ref="Q35:R35"/>
    <mergeCell ref="I17:K17"/>
    <mergeCell ref="L17:L18"/>
    <mergeCell ref="N29:O29"/>
    <mergeCell ref="Q29:R29"/>
    <mergeCell ref="N30:N34"/>
    <mergeCell ref="Q30:Q34"/>
    <mergeCell ref="A17:A18"/>
    <mergeCell ref="B17:B18"/>
    <mergeCell ref="D17:E17"/>
    <mergeCell ref="F17:F18"/>
    <mergeCell ref="G17:H17"/>
    <mergeCell ref="A1:C1"/>
    <mergeCell ref="A2:C2"/>
    <mergeCell ref="A3:C3"/>
    <mergeCell ref="A4:C4"/>
    <mergeCell ref="A5:G5"/>
  </mergeCells>
  <phoneticPr fontId="2" type="noConversion"/>
  <pageMargins left="0.43" right="0" top="0.2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50"/>
  <sheetViews>
    <sheetView topLeftCell="A13" workbookViewId="0">
      <selection activeCell="E17" sqref="E17"/>
    </sheetView>
  </sheetViews>
  <sheetFormatPr defaultColWidth="9" defaultRowHeight="16.5"/>
  <cols>
    <col min="1" max="1" width="5" style="23" customWidth="1"/>
    <col min="2" max="2" width="24.625" style="23" customWidth="1"/>
    <col min="3" max="3" width="11.125" style="23" customWidth="1"/>
    <col min="4" max="4" width="8.625" style="23" customWidth="1"/>
    <col min="5" max="5" width="7.25" style="23" customWidth="1"/>
    <col min="6" max="8" width="6.625" style="23" customWidth="1"/>
    <col min="9" max="9" width="12.125" style="23" customWidth="1"/>
    <col min="10" max="10" width="8.125" style="23" customWidth="1"/>
    <col min="11" max="11" width="7.875" style="23" customWidth="1"/>
    <col min="12" max="13" width="10.625" style="23" customWidth="1"/>
    <col min="14" max="16384" width="9" style="23"/>
  </cols>
  <sheetData>
    <row r="1" spans="1:18" ht="17.25" customHeight="1">
      <c r="A1" s="24" t="s">
        <v>49</v>
      </c>
      <c r="B1" s="24"/>
      <c r="C1" s="24"/>
      <c r="D1" s="24"/>
      <c r="G1" s="45" t="s">
        <v>48</v>
      </c>
      <c r="H1" s="24"/>
      <c r="I1" s="24"/>
      <c r="J1" s="24"/>
      <c r="K1" s="24"/>
    </row>
    <row r="2" spans="1:18" ht="17.25" customHeight="1">
      <c r="A2" s="24" t="s">
        <v>50</v>
      </c>
      <c r="B2" s="24"/>
      <c r="C2" s="24"/>
      <c r="D2" s="24"/>
      <c r="G2" s="49" t="s">
        <v>131</v>
      </c>
      <c r="H2" s="24"/>
      <c r="I2" s="24"/>
      <c r="J2" s="24"/>
      <c r="K2" s="24"/>
    </row>
    <row r="3" spans="1:18" ht="14.25" customHeight="1">
      <c r="A3" s="134" t="s">
        <v>190</v>
      </c>
      <c r="B3" s="134"/>
      <c r="C3" s="39"/>
      <c r="D3" s="39"/>
      <c r="G3" s="24"/>
      <c r="H3" s="24"/>
      <c r="I3" s="24"/>
      <c r="J3" s="24"/>
      <c r="K3" s="24"/>
    </row>
    <row r="4" spans="1:18" ht="14.25" customHeight="1">
      <c r="B4" s="70" t="s">
        <v>204</v>
      </c>
      <c r="C4" s="39"/>
      <c r="D4" s="39"/>
      <c r="G4" s="24"/>
      <c r="H4" s="24"/>
      <c r="I4" s="24"/>
      <c r="J4" s="24"/>
      <c r="K4" s="24"/>
    </row>
    <row r="5" spans="1:18" ht="9.75" customHeight="1">
      <c r="A5" s="136"/>
      <c r="B5" s="136"/>
      <c r="C5" s="136"/>
      <c r="D5" s="136"/>
      <c r="F5" s="45"/>
      <c r="G5" s="45"/>
      <c r="H5" s="45"/>
      <c r="I5" s="45"/>
      <c r="J5" s="45"/>
    </row>
    <row r="6" spans="1:18" ht="20.25">
      <c r="B6" s="39"/>
      <c r="C6" s="39"/>
      <c r="D6" s="2" t="s">
        <v>42</v>
      </c>
      <c r="F6" s="39"/>
      <c r="G6" s="39"/>
      <c r="H6" s="39"/>
      <c r="I6" s="39"/>
      <c r="J6" s="39"/>
      <c r="K6" s="39"/>
    </row>
    <row r="7" spans="1:18">
      <c r="B7" s="24"/>
      <c r="C7" s="24"/>
      <c r="D7" s="45" t="s">
        <v>209</v>
      </c>
      <c r="F7" s="24"/>
      <c r="G7" s="24"/>
      <c r="H7" s="24"/>
      <c r="I7" s="24"/>
      <c r="J7" s="24"/>
      <c r="K7" s="24"/>
    </row>
    <row r="8" spans="1:18">
      <c r="A8" s="24"/>
      <c r="B8" s="24"/>
      <c r="C8" s="13" t="s">
        <v>43</v>
      </c>
      <c r="D8" s="24" t="s">
        <v>83</v>
      </c>
      <c r="G8" s="24"/>
      <c r="H8" s="24"/>
      <c r="I8" s="24"/>
      <c r="J8" s="24"/>
      <c r="K8" s="24"/>
    </row>
    <row r="9" spans="1:18">
      <c r="A9" s="24"/>
      <c r="B9" s="24"/>
      <c r="C9" s="50" t="s">
        <v>132</v>
      </c>
      <c r="D9" s="13" t="s">
        <v>201</v>
      </c>
      <c r="E9" s="45">
        <v>1</v>
      </c>
      <c r="G9" s="13" t="s">
        <v>133</v>
      </c>
      <c r="H9" s="46">
        <f>'VT Oto'!H8</f>
        <v>0</v>
      </c>
    </row>
    <row r="10" spans="1:18">
      <c r="A10" s="24"/>
      <c r="B10" s="24"/>
      <c r="C10" s="50"/>
      <c r="D10" s="13" t="s">
        <v>202</v>
      </c>
      <c r="E10" s="45">
        <v>5</v>
      </c>
      <c r="G10" s="13"/>
      <c r="H10" s="46" t="str">
        <f>'VT Oto'!G9</f>
        <v>Sĩ số học sinh:</v>
      </c>
    </row>
    <row r="11" spans="1:18">
      <c r="A11" s="24"/>
      <c r="B11" s="24"/>
      <c r="C11" s="50"/>
      <c r="D11" s="13" t="s">
        <v>203</v>
      </c>
      <c r="E11" s="45">
        <v>4</v>
      </c>
      <c r="G11" s="13"/>
      <c r="H11" s="46" t="e">
        <f>'VT Oto'!#REF!</f>
        <v>#REF!</v>
      </c>
    </row>
    <row r="12" spans="1:18">
      <c r="A12" s="24"/>
      <c r="B12" s="24"/>
      <c r="C12" s="50"/>
      <c r="D12" s="13" t="s">
        <v>53</v>
      </c>
      <c r="E12" s="45">
        <f>SUM(E9:E11)</f>
        <v>10</v>
      </c>
      <c r="H12" s="46">
        <f>'VT Oto'!H15</f>
        <v>0</v>
      </c>
      <c r="I12" s="23" t="s">
        <v>45</v>
      </c>
    </row>
    <row r="13" spans="1:18" ht="8.25" customHeight="1">
      <c r="A13" s="25"/>
      <c r="B13" s="25"/>
    </row>
    <row r="14" spans="1:18" s="26" customFormat="1" ht="23.25" customHeight="1">
      <c r="A14" s="131" t="s">
        <v>91</v>
      </c>
      <c r="B14" s="131" t="s">
        <v>41</v>
      </c>
      <c r="C14" s="131" t="s">
        <v>151</v>
      </c>
      <c r="D14" s="131" t="s">
        <v>77</v>
      </c>
      <c r="E14" s="145" t="s">
        <v>92</v>
      </c>
      <c r="F14" s="145"/>
      <c r="G14" s="145"/>
      <c r="H14" s="145"/>
      <c r="I14" s="131" t="s">
        <v>3</v>
      </c>
      <c r="J14" s="143" t="s">
        <v>99</v>
      </c>
      <c r="K14" s="144"/>
      <c r="L14" s="48"/>
    </row>
    <row r="15" spans="1:18" s="26" customFormat="1" ht="30.75" customHeight="1">
      <c r="A15" s="137"/>
      <c r="B15" s="132"/>
      <c r="C15" s="132"/>
      <c r="D15" s="132"/>
      <c r="E15" s="51" t="s">
        <v>78</v>
      </c>
      <c r="F15" s="52" t="s">
        <v>79</v>
      </c>
      <c r="G15" s="52" t="s">
        <v>80</v>
      </c>
      <c r="H15" s="52" t="s">
        <v>98</v>
      </c>
      <c r="I15" s="132"/>
      <c r="J15" s="57" t="s">
        <v>100</v>
      </c>
      <c r="K15" s="43" t="s">
        <v>26</v>
      </c>
      <c r="L15" s="48"/>
    </row>
    <row r="16" spans="1:18" s="33" customFormat="1" ht="19.5" customHeight="1">
      <c r="A16" s="28">
        <v>1</v>
      </c>
      <c r="B16" s="54" t="s">
        <v>93</v>
      </c>
      <c r="C16" s="63">
        <f>'VT NL'!C11</f>
        <v>0</v>
      </c>
      <c r="D16" s="63">
        <f>'VT NL'!G11</f>
        <v>0</v>
      </c>
      <c r="E16" s="64">
        <f>'VT NL'!H11</f>
        <v>0</v>
      </c>
      <c r="F16" s="31"/>
      <c r="G16" s="31"/>
      <c r="H16" s="31"/>
      <c r="I16" s="34"/>
      <c r="J16" s="53"/>
      <c r="K16" s="27"/>
      <c r="L16" s="48"/>
      <c r="M16" s="26"/>
      <c r="N16" s="26"/>
      <c r="O16" s="26"/>
      <c r="P16" s="26"/>
      <c r="Q16" s="26"/>
      <c r="R16" s="26"/>
    </row>
    <row r="17" spans="1:18" s="33" customFormat="1" ht="19.5" customHeight="1">
      <c r="A17" s="28">
        <v>2</v>
      </c>
      <c r="B17" s="54" t="s">
        <v>134</v>
      </c>
      <c r="C17" s="63" t="str">
        <f>'VT NL'!C13</f>
        <v>Quy cách</v>
      </c>
      <c r="D17" s="63" t="str">
        <f>'VT NL'!G13</f>
        <v>ĐVT</v>
      </c>
      <c r="E17" s="64" t="str">
        <f>'VT NL'!H13</f>
        <v>TC</v>
      </c>
      <c r="F17" s="30">
        <v>800</v>
      </c>
      <c r="G17" s="30">
        <v>800</v>
      </c>
      <c r="H17" s="30">
        <v>360</v>
      </c>
      <c r="I17" s="34"/>
      <c r="J17" s="53"/>
      <c r="K17" s="27"/>
      <c r="L17" s="48"/>
      <c r="M17" s="26"/>
      <c r="N17" s="26"/>
      <c r="O17" s="26"/>
      <c r="P17" s="26"/>
      <c r="Q17" s="26"/>
      <c r="R17" s="26"/>
    </row>
    <row r="18" spans="1:18" s="33" customFormat="1" ht="19.5" customHeight="1">
      <c r="A18" s="28">
        <v>3</v>
      </c>
      <c r="B18" s="54" t="s">
        <v>137</v>
      </c>
      <c r="C18" s="63" t="str">
        <f>'VT NL'!C14</f>
        <v>Ф3,2</v>
      </c>
      <c r="D18" s="63" t="str">
        <f>'VT NL'!G14</f>
        <v>thùng</v>
      </c>
      <c r="E18" s="64">
        <f>'VT NL'!H14</f>
        <v>2.4375</v>
      </c>
      <c r="F18" s="30">
        <v>300</v>
      </c>
      <c r="G18" s="30">
        <v>250</v>
      </c>
      <c r="H18" s="30">
        <v>185</v>
      </c>
      <c r="I18" s="68" t="s">
        <v>187</v>
      </c>
      <c r="J18" s="53"/>
      <c r="K18" s="27"/>
      <c r="L18" s="48"/>
      <c r="M18" s="26"/>
      <c r="N18" s="26"/>
      <c r="O18" s="26"/>
      <c r="P18" s="26"/>
      <c r="Q18" s="26"/>
      <c r="R18" s="26"/>
    </row>
    <row r="19" spans="1:18" s="33" customFormat="1" ht="19.5" customHeight="1">
      <c r="A19" s="28">
        <v>4</v>
      </c>
      <c r="B19" s="69" t="s">
        <v>208</v>
      </c>
      <c r="C19" s="63" t="str">
        <f>'VT NL'!C15</f>
        <v>40x4</v>
      </c>
      <c r="D19" s="63" t="str">
        <f>'VT NL'!G15</f>
        <v>mét</v>
      </c>
      <c r="E19" s="64">
        <f>'VT NL'!H15</f>
        <v>109.19999999999999</v>
      </c>
      <c r="F19" s="30">
        <v>1</v>
      </c>
      <c r="G19" s="30">
        <v>1</v>
      </c>
      <c r="H19" s="30"/>
      <c r="I19" s="68"/>
      <c r="J19" s="53"/>
      <c r="K19" s="27"/>
      <c r="L19" s="48"/>
      <c r="M19" s="26"/>
      <c r="N19" s="26"/>
      <c r="O19" s="26"/>
      <c r="P19" s="26"/>
      <c r="Q19" s="26"/>
      <c r="R19" s="26"/>
    </row>
    <row r="20" spans="1:18" s="33" customFormat="1" ht="19.5" customHeight="1">
      <c r="A20" s="28">
        <v>5</v>
      </c>
      <c r="B20" s="54" t="s">
        <v>5</v>
      </c>
      <c r="C20" s="63" t="str">
        <f>'VT NL'!C16</f>
        <v>200x400x5</v>
      </c>
      <c r="D20" s="63" t="str">
        <f>'VT NL'!G16</f>
        <v>tấm</v>
      </c>
      <c r="E20" s="64">
        <f>'VT NL'!H16</f>
        <v>78</v>
      </c>
      <c r="F20" s="30">
        <v>4</v>
      </c>
      <c r="G20" s="30">
        <v>3</v>
      </c>
      <c r="H20" s="30">
        <v>3</v>
      </c>
      <c r="I20" s="34"/>
      <c r="J20" s="53"/>
      <c r="K20" s="27"/>
      <c r="L20" s="48"/>
      <c r="M20" s="26"/>
      <c r="N20" s="26"/>
      <c r="O20" s="26"/>
      <c r="P20" s="26"/>
      <c r="Q20" s="26"/>
      <c r="R20" s="26"/>
    </row>
    <row r="21" spans="1:18" s="33" customFormat="1" ht="19.5" customHeight="1">
      <c r="A21" s="28">
        <v>6</v>
      </c>
      <c r="B21" s="54" t="s">
        <v>136</v>
      </c>
      <c r="C21" s="63">
        <f>'VT NL'!C20</f>
        <v>0</v>
      </c>
      <c r="D21" s="63" t="str">
        <f>'VT NL'!G20</f>
        <v>kg</v>
      </c>
      <c r="E21" s="64">
        <f>'VT NL'!H20</f>
        <v>0.5</v>
      </c>
      <c r="F21" s="30">
        <v>10</v>
      </c>
      <c r="G21" s="30">
        <v>10</v>
      </c>
      <c r="H21" s="30"/>
      <c r="I21" s="34"/>
      <c r="J21" s="53"/>
      <c r="K21" s="27"/>
      <c r="L21" s="48"/>
      <c r="M21" s="26"/>
      <c r="N21" s="26"/>
      <c r="O21" s="26"/>
      <c r="P21" s="26"/>
      <c r="Q21" s="26"/>
      <c r="R21" s="26"/>
    </row>
    <row r="22" spans="1:18" s="33" customFormat="1" ht="19.5" customHeight="1">
      <c r="A22" s="28">
        <v>7</v>
      </c>
      <c r="B22" s="54" t="s">
        <v>9</v>
      </c>
      <c r="C22" s="63">
        <f>'VT NL'!C21</f>
        <v>0</v>
      </c>
      <c r="D22" s="63" t="str">
        <f>'VT NL'!G21</f>
        <v>kg</v>
      </c>
      <c r="E22" s="64">
        <f>'VT NL'!H21</f>
        <v>0.2</v>
      </c>
      <c r="F22" s="30"/>
      <c r="G22" s="30"/>
      <c r="H22" s="30"/>
      <c r="I22" s="34"/>
      <c r="J22" s="53"/>
      <c r="K22" s="27"/>
      <c r="L22" s="48"/>
      <c r="M22" s="26"/>
      <c r="N22" s="26"/>
      <c r="O22" s="26"/>
      <c r="P22" s="26"/>
      <c r="Q22" s="26"/>
      <c r="R22" s="26"/>
    </row>
    <row r="23" spans="1:18" s="33" customFormat="1" ht="19.5" customHeight="1">
      <c r="A23" s="28">
        <v>8</v>
      </c>
      <c r="B23" s="54" t="s">
        <v>189</v>
      </c>
      <c r="C23" s="63">
        <f>'VT NL'!C24</f>
        <v>0</v>
      </c>
      <c r="D23" s="63" t="str">
        <f>'VT NL'!G24</f>
        <v>cái</v>
      </c>
      <c r="E23" s="64">
        <f>'VT NL'!H24</f>
        <v>0.5</v>
      </c>
      <c r="F23" s="30"/>
      <c r="G23" s="30"/>
      <c r="H23" s="30"/>
      <c r="I23" s="34"/>
      <c r="J23" s="53"/>
      <c r="K23" s="27"/>
      <c r="L23" s="48"/>
      <c r="M23" s="26"/>
      <c r="N23" s="26"/>
      <c r="O23" s="26"/>
      <c r="P23" s="26"/>
      <c r="Q23" s="26"/>
      <c r="R23" s="26"/>
    </row>
    <row r="24" spans="1:18" s="33" customFormat="1" ht="19.5" customHeight="1">
      <c r="A24" s="28">
        <v>9</v>
      </c>
      <c r="B24" s="54" t="s">
        <v>21</v>
      </c>
      <c r="C24" s="63">
        <f>'VT NL'!C26</f>
        <v>0</v>
      </c>
      <c r="D24" s="63" t="str">
        <f>'VT NL'!G26</f>
        <v>cái</v>
      </c>
      <c r="E24" s="64">
        <f>'VT NL'!H26</f>
        <v>5</v>
      </c>
      <c r="F24" s="30"/>
      <c r="G24" s="30"/>
      <c r="H24" s="30"/>
      <c r="I24" s="34"/>
      <c r="J24" s="53"/>
      <c r="K24" s="27"/>
      <c r="L24" s="48"/>
      <c r="M24" s="26"/>
      <c r="N24" s="26"/>
      <c r="O24" s="26"/>
      <c r="P24" s="26"/>
      <c r="Q24" s="26"/>
      <c r="R24" s="26"/>
    </row>
    <row r="25" spans="1:18" s="33" customFormat="1" ht="19.5" customHeight="1">
      <c r="A25" s="28">
        <v>10</v>
      </c>
      <c r="B25" s="54" t="s">
        <v>13</v>
      </c>
      <c r="C25" s="63" t="str">
        <f>'VT NL'!C27</f>
        <v>1,5mm</v>
      </c>
      <c r="D25" s="63" t="str">
        <f>'VT NL'!G27</f>
        <v>cái</v>
      </c>
      <c r="E25" s="64">
        <f>'VT NL'!H27</f>
        <v>1</v>
      </c>
      <c r="F25" s="30"/>
      <c r="G25" s="30"/>
      <c r="H25" s="30"/>
      <c r="I25" s="34"/>
      <c r="J25" s="53"/>
      <c r="K25" s="27"/>
      <c r="L25" s="48"/>
      <c r="M25" s="26"/>
      <c r="N25" s="26"/>
      <c r="O25" s="26"/>
      <c r="P25" s="26"/>
      <c r="Q25" s="26"/>
      <c r="R25" s="26"/>
    </row>
    <row r="26" spans="1:18" s="33" customFormat="1" ht="19.5" customHeight="1">
      <c r="A26" s="28">
        <v>11</v>
      </c>
      <c r="B26" s="69" t="s">
        <v>199</v>
      </c>
      <c r="C26" s="63" t="str">
        <f>'VT NL'!C30</f>
        <v>30x300</v>
      </c>
      <c r="D26" s="63" t="str">
        <f>'VT NL'!G30</f>
        <v>cây</v>
      </c>
      <c r="E26" s="64">
        <f>'VT NL'!H30</f>
        <v>39</v>
      </c>
      <c r="F26" s="29">
        <v>20</v>
      </c>
      <c r="G26" s="30"/>
      <c r="H26" s="31"/>
      <c r="I26" s="31"/>
      <c r="J26" s="31"/>
      <c r="K26" s="32"/>
      <c r="L26" s="48"/>
      <c r="M26" s="26"/>
      <c r="N26" s="26"/>
      <c r="O26" s="26"/>
      <c r="P26" s="26"/>
      <c r="Q26" s="26"/>
      <c r="R26" s="26"/>
    </row>
    <row r="27" spans="1:18" s="33" customFormat="1" ht="19.5" customHeight="1">
      <c r="A27" s="28">
        <v>12</v>
      </c>
      <c r="B27" s="69" t="s">
        <v>200</v>
      </c>
      <c r="C27" s="63" t="str">
        <f>'VT NL'!C31</f>
        <v>30x300</v>
      </c>
      <c r="D27" s="63" t="str">
        <f>'VT NL'!G31</f>
        <v>cây</v>
      </c>
      <c r="E27" s="64">
        <f>'VT NL'!H31</f>
        <v>39</v>
      </c>
      <c r="F27" s="29"/>
      <c r="G27" s="30"/>
      <c r="H27" s="31"/>
      <c r="I27" s="68"/>
      <c r="J27" s="31"/>
      <c r="K27" s="32"/>
      <c r="L27" s="48"/>
      <c r="M27" s="26"/>
      <c r="N27" s="26"/>
      <c r="O27" s="26"/>
      <c r="P27" s="26"/>
      <c r="Q27" s="26"/>
      <c r="R27" s="26"/>
    </row>
    <row r="28" spans="1:18" s="33" customFormat="1" ht="19.5" customHeight="1">
      <c r="A28" s="28">
        <v>13</v>
      </c>
      <c r="B28" s="69" t="s">
        <v>205</v>
      </c>
      <c r="C28" s="63" t="str">
        <f>'VT NL'!C32</f>
        <v>Ф12x300</v>
      </c>
      <c r="D28" s="63" t="str">
        <f>'VT NL'!G32</f>
        <v>cây</v>
      </c>
      <c r="E28" s="64">
        <f>'VT NL'!H32</f>
        <v>39</v>
      </c>
      <c r="F28" s="29"/>
      <c r="G28" s="30"/>
      <c r="H28" s="31"/>
      <c r="I28" s="68"/>
      <c r="J28" s="31"/>
      <c r="K28" s="32"/>
      <c r="L28" s="48"/>
      <c r="M28" s="26"/>
      <c r="N28" s="26"/>
      <c r="O28" s="26"/>
      <c r="P28" s="26"/>
      <c r="Q28" s="26"/>
      <c r="R28" s="26"/>
    </row>
    <row r="29" spans="1:18" ht="19.5" customHeight="1">
      <c r="A29" s="28">
        <v>14</v>
      </c>
      <c r="B29" s="54" t="s">
        <v>130</v>
      </c>
      <c r="C29" s="63" t="str">
        <f>'VT NL'!C34</f>
        <v>gỗ</v>
      </c>
      <c r="D29" s="63" t="str">
        <f>'VT NL'!G34</f>
        <v>cái</v>
      </c>
      <c r="E29" s="64">
        <f>'VT NL'!H34</f>
        <v>39</v>
      </c>
      <c r="F29" s="60"/>
      <c r="G29" s="60"/>
      <c r="H29" s="61"/>
      <c r="I29" s="61"/>
      <c r="J29" s="62"/>
      <c r="K29" s="34"/>
      <c r="L29" s="48"/>
      <c r="M29" s="26"/>
      <c r="N29" s="26"/>
      <c r="O29" s="26"/>
      <c r="P29" s="26"/>
      <c r="Q29" s="26"/>
      <c r="R29" s="26"/>
    </row>
    <row r="30" spans="1:18" ht="19.5" customHeight="1">
      <c r="A30" s="28">
        <v>15</v>
      </c>
      <c r="B30" s="59" t="str">
        <f>'VT Oto'!B18</f>
        <v xml:space="preserve">Que hàn </v>
      </c>
      <c r="C30" s="27" t="str">
        <f>'VT Oto'!C18</f>
        <v>Ф3,2</v>
      </c>
      <c r="D30" s="27" t="str">
        <f>'VT Oto'!D18</f>
        <v>SV</v>
      </c>
      <c r="E30" s="27">
        <f>'VT Oto'!E18</f>
        <v>272</v>
      </c>
      <c r="F30" s="60">
        <v>290</v>
      </c>
      <c r="G30" s="60">
        <v>200</v>
      </c>
      <c r="H30" s="61"/>
      <c r="I30" s="61"/>
      <c r="J30" s="62"/>
      <c r="K30" s="34"/>
      <c r="L30" s="48"/>
      <c r="M30" s="26"/>
      <c r="N30" s="26"/>
      <c r="O30" s="26"/>
      <c r="P30" s="26"/>
      <c r="Q30" s="26"/>
      <c r="R30" s="26"/>
    </row>
    <row r="31" spans="1:18" ht="19.5" customHeight="1">
      <c r="A31" s="28">
        <v>16</v>
      </c>
      <c r="B31" s="59" t="e">
        <f>'VT Oto'!#REF!</f>
        <v>#REF!</v>
      </c>
      <c r="C31" s="27" t="e">
        <f>'VT Oto'!#REF!</f>
        <v>#REF!</v>
      </c>
      <c r="D31" s="27" t="e">
        <f>'VT Oto'!#REF!</f>
        <v>#REF!</v>
      </c>
      <c r="E31" s="27" t="e">
        <f>'VT Oto'!#REF!</f>
        <v>#REF!</v>
      </c>
      <c r="F31" s="60">
        <v>290</v>
      </c>
      <c r="G31" s="60">
        <v>200</v>
      </c>
      <c r="H31" s="61"/>
      <c r="I31" s="61"/>
      <c r="J31" s="62"/>
      <c r="K31" s="34"/>
      <c r="L31" s="48"/>
      <c r="M31" s="26"/>
      <c r="N31" s="26"/>
      <c r="O31" s="26"/>
      <c r="P31" s="26"/>
      <c r="Q31" s="26"/>
      <c r="R31" s="26"/>
    </row>
    <row r="32" spans="1:18" ht="19.5" customHeight="1">
      <c r="A32" s="28">
        <v>17</v>
      </c>
      <c r="B32" s="59" t="str">
        <f>'VT Oto'!B19</f>
        <v xml:space="preserve">Thép la </v>
      </c>
      <c r="C32" s="27" t="str">
        <f>'VT Oto'!C19</f>
        <v>40x4</v>
      </c>
      <c r="D32" s="27" t="str">
        <f>'VT Oto'!D19</f>
        <v>SV</v>
      </c>
      <c r="E32" s="27">
        <f>'VT Oto'!E19</f>
        <v>272</v>
      </c>
      <c r="F32" s="60">
        <v>290</v>
      </c>
      <c r="G32" s="60">
        <v>200</v>
      </c>
      <c r="H32" s="61"/>
      <c r="I32" s="61"/>
      <c r="J32" s="62"/>
      <c r="K32" s="34"/>
      <c r="L32" s="48"/>
      <c r="M32" s="26"/>
      <c r="N32" s="26"/>
      <c r="O32" s="26"/>
      <c r="P32" s="26"/>
      <c r="Q32" s="26"/>
      <c r="R32" s="26"/>
    </row>
    <row r="33" spans="1:18" ht="19.5" customHeight="1">
      <c r="A33" s="28">
        <v>18</v>
      </c>
      <c r="B33" s="59" t="str">
        <f>'VT Oto'!B20</f>
        <v>Thép tấm</v>
      </c>
      <c r="C33" s="27" t="str">
        <f>'VT Oto'!C20</f>
        <v>200x400x5</v>
      </c>
      <c r="D33" s="27" t="str">
        <f>'VT Oto'!D20</f>
        <v>SV</v>
      </c>
      <c r="E33" s="27">
        <f>'VT Oto'!E20</f>
        <v>272</v>
      </c>
      <c r="F33" s="60">
        <v>290</v>
      </c>
      <c r="G33" s="60">
        <v>200</v>
      </c>
      <c r="H33" s="61"/>
      <c r="I33" s="61"/>
      <c r="J33" s="62"/>
      <c r="K33" s="34"/>
      <c r="L33" s="48"/>
      <c r="M33" s="26"/>
      <c r="N33" s="26"/>
      <c r="O33" s="26"/>
      <c r="P33" s="26"/>
      <c r="Q33" s="26"/>
      <c r="R33" s="26"/>
    </row>
    <row r="34" spans="1:18" ht="19.5" customHeight="1">
      <c r="A34" s="28">
        <v>19</v>
      </c>
      <c r="B34" s="59" t="str">
        <f>'VT Oto'!B21</f>
        <v>Khí CO2</v>
      </c>
      <c r="C34" s="27">
        <f>'VT Oto'!C21</f>
        <v>0</v>
      </c>
      <c r="D34" s="27" t="str">
        <f>'VT Oto'!D21</f>
        <v>lớp</v>
      </c>
      <c r="E34" s="27">
        <f>'VT Oto'!E21</f>
        <v>5</v>
      </c>
      <c r="F34" s="60">
        <v>290</v>
      </c>
      <c r="G34" s="60">
        <v>200</v>
      </c>
      <c r="H34" s="61"/>
      <c r="I34" s="61"/>
      <c r="J34" s="62"/>
      <c r="K34" s="34"/>
      <c r="L34" s="48"/>
      <c r="M34" s="26"/>
      <c r="N34" s="26"/>
      <c r="O34" s="26"/>
      <c r="P34" s="26"/>
      <c r="Q34" s="26"/>
      <c r="R34" s="26"/>
    </row>
    <row r="35" spans="1:18" ht="19.5" customHeight="1">
      <c r="A35" s="28">
        <v>20</v>
      </c>
      <c r="B35" s="59" t="e">
        <f>'VT Oto'!#REF!</f>
        <v>#REF!</v>
      </c>
      <c r="C35" s="27" t="e">
        <f>'VT Oto'!#REF!</f>
        <v>#REF!</v>
      </c>
      <c r="D35" s="27" t="e">
        <f>'VT Oto'!#REF!</f>
        <v>#REF!</v>
      </c>
      <c r="E35" s="27" t="e">
        <f>'VT Oto'!#REF!</f>
        <v>#REF!</v>
      </c>
      <c r="F35" s="60">
        <v>30</v>
      </c>
      <c r="G35" s="60">
        <v>19</v>
      </c>
      <c r="H35" s="61"/>
      <c r="I35" s="61"/>
      <c r="J35" s="62"/>
      <c r="K35" s="34"/>
      <c r="L35" s="48"/>
      <c r="M35" s="26"/>
      <c r="N35" s="26"/>
      <c r="O35" s="26"/>
      <c r="P35" s="26"/>
      <c r="Q35" s="26"/>
      <c r="R35" s="26"/>
    </row>
    <row r="36" spans="1:18" ht="19.5" customHeight="1">
      <c r="A36" s="28">
        <v>21</v>
      </c>
      <c r="B36" s="59" t="str">
        <f>'VT Oto'!B22</f>
        <v>Bec hàn MIG (đồng)</v>
      </c>
      <c r="C36" s="27">
        <f>'VT Oto'!C22</f>
        <v>0</v>
      </c>
      <c r="D36" s="27" t="str">
        <f>'VT Oto'!D22</f>
        <v>lớp</v>
      </c>
      <c r="E36" s="27">
        <f>'VT Oto'!E22</f>
        <v>5</v>
      </c>
      <c r="F36" s="60"/>
      <c r="G36" s="60"/>
      <c r="H36" s="61"/>
      <c r="I36" s="61"/>
      <c r="J36" s="62"/>
      <c r="K36" s="34"/>
      <c r="L36" s="48"/>
      <c r="M36" s="26"/>
      <c r="N36" s="26"/>
      <c r="O36" s="26"/>
      <c r="P36" s="26"/>
      <c r="Q36" s="26"/>
      <c r="R36" s="26"/>
    </row>
    <row r="37" spans="1:18" ht="19.5" customHeight="1">
      <c r="A37" s="28">
        <v>22</v>
      </c>
      <c r="B37" s="59" t="str">
        <f>'VT Oto'!B23</f>
        <v>Cuộn dây hàn MIG</v>
      </c>
      <c r="C37" s="27" t="str">
        <f>'VT Oto'!C23</f>
        <v>Ф0,8</v>
      </c>
      <c r="D37" s="27" t="str">
        <f>'VT Oto'!D23</f>
        <v>lớp</v>
      </c>
      <c r="E37" s="27">
        <f>'VT Oto'!E23</f>
        <v>5</v>
      </c>
      <c r="F37" s="60"/>
      <c r="G37" s="60"/>
      <c r="H37" s="61"/>
      <c r="I37" s="67" t="s">
        <v>186</v>
      </c>
      <c r="J37" s="62"/>
      <c r="K37" s="34"/>
      <c r="L37" s="48"/>
      <c r="M37" s="26"/>
      <c r="N37" s="26"/>
      <c r="O37" s="26"/>
      <c r="P37" s="26"/>
      <c r="Q37" s="26"/>
      <c r="R37" s="26"/>
    </row>
    <row r="38" spans="1:18" ht="19.5" customHeight="1">
      <c r="A38" s="28">
        <v>23</v>
      </c>
      <c r="B38" s="59" t="str">
        <f>'VT Oto'!B24</f>
        <v>Xà bông</v>
      </c>
      <c r="C38" s="27">
        <f>'VT Oto'!C24</f>
        <v>0</v>
      </c>
      <c r="D38" s="27" t="str">
        <f>'VT Oto'!D24</f>
        <v>lớp</v>
      </c>
      <c r="E38" s="27">
        <f>'VT Oto'!E24</f>
        <v>5</v>
      </c>
      <c r="F38" s="60"/>
      <c r="G38" s="60"/>
      <c r="H38" s="61"/>
      <c r="I38" s="61"/>
      <c r="J38" s="62"/>
      <c r="K38" s="34"/>
      <c r="L38" s="48"/>
      <c r="M38" s="26"/>
      <c r="N38" s="26"/>
      <c r="O38" s="26"/>
      <c r="P38" s="26"/>
      <c r="Q38" s="26"/>
      <c r="R38" s="26"/>
    </row>
    <row r="39" spans="1:18" ht="19.5" customHeight="1">
      <c r="A39" s="28">
        <v>24</v>
      </c>
      <c r="B39" s="59" t="str">
        <f>'VT Oto'!B26</f>
        <v>Búa gỏ sĩ</v>
      </c>
      <c r="C39" s="27">
        <f>'VT Oto'!C26</f>
        <v>0</v>
      </c>
      <c r="D39" s="27" t="str">
        <f>'VT Oto'!D26</f>
        <v>lớp</v>
      </c>
      <c r="E39" s="27">
        <f>'VT Oto'!E26</f>
        <v>5</v>
      </c>
      <c r="F39" s="60"/>
      <c r="G39" s="60"/>
      <c r="H39" s="61"/>
      <c r="I39" s="61"/>
      <c r="J39" s="62"/>
      <c r="K39" s="34"/>
      <c r="L39" s="48"/>
      <c r="M39" s="26"/>
      <c r="N39" s="26"/>
      <c r="O39" s="26"/>
      <c r="P39" s="26"/>
      <c r="Q39" s="26"/>
      <c r="R39" s="26"/>
    </row>
    <row r="40" spans="1:18" ht="19.5" customHeight="1">
      <c r="A40" s="28">
        <v>25</v>
      </c>
      <c r="B40" s="59" t="str">
        <f>'VT Oto'!B27</f>
        <v>Búa 2kg</v>
      </c>
      <c r="C40" s="27">
        <f>'VT Oto'!C27</f>
        <v>0</v>
      </c>
      <c r="D40" s="27" t="str">
        <f>'VT Oto'!D27</f>
        <v>lớp</v>
      </c>
      <c r="E40" s="27">
        <f>'VT Oto'!E27</f>
        <v>5</v>
      </c>
      <c r="F40" s="60"/>
      <c r="G40" s="60"/>
      <c r="H40" s="61"/>
      <c r="I40" s="61"/>
      <c r="J40" s="62"/>
      <c r="K40" s="34"/>
      <c r="L40" s="48"/>
      <c r="M40" s="26"/>
      <c r="N40" s="26"/>
      <c r="O40" s="26"/>
      <c r="P40" s="26"/>
      <c r="Q40" s="26"/>
      <c r="R40" s="26"/>
    </row>
    <row r="41" spans="1:18" ht="19.5" customHeight="1">
      <c r="A41" s="28">
        <v>26</v>
      </c>
      <c r="B41" s="59" t="str">
        <f>'VT Oto'!B28</f>
        <v>Đĩa đá cắt</v>
      </c>
      <c r="C41" s="27">
        <f>'VT Oto'!C28</f>
        <v>0</v>
      </c>
      <c r="D41" s="27" t="str">
        <f>'VT Oto'!D28</f>
        <v>lớp</v>
      </c>
      <c r="E41" s="27">
        <f>'VT Oto'!E28</f>
        <v>5</v>
      </c>
      <c r="F41" s="60"/>
      <c r="G41" s="60"/>
      <c r="H41" s="61"/>
      <c r="I41" s="61"/>
      <c r="J41" s="62"/>
      <c r="K41" s="34"/>
      <c r="L41" s="48"/>
      <c r="M41" s="26"/>
      <c r="N41" s="26"/>
      <c r="O41" s="26"/>
      <c r="P41" s="26"/>
      <c r="Q41" s="26"/>
      <c r="R41" s="26"/>
    </row>
    <row r="42" spans="1:18" ht="19.5" customHeight="1">
      <c r="A42" s="28">
        <v>27</v>
      </c>
      <c r="B42" s="59" t="e">
        <f>'VT Oto'!#REF!</f>
        <v>#REF!</v>
      </c>
      <c r="C42" s="27" t="e">
        <f>'VT Oto'!#REF!</f>
        <v>#REF!</v>
      </c>
      <c r="D42" s="27" t="e">
        <f>'VT Oto'!#REF!</f>
        <v>#REF!</v>
      </c>
      <c r="E42" s="27" t="e">
        <f>'VT Oto'!#REF!</f>
        <v>#REF!</v>
      </c>
      <c r="F42" s="60"/>
      <c r="G42" s="60"/>
      <c r="H42" s="61"/>
      <c r="I42" s="61"/>
      <c r="J42" s="62"/>
      <c r="K42" s="34"/>
      <c r="L42" s="48"/>
      <c r="M42" s="26"/>
      <c r="N42" s="26"/>
      <c r="O42" s="26"/>
      <c r="P42" s="26"/>
      <c r="Q42" s="26"/>
      <c r="R42" s="26"/>
    </row>
    <row r="43" spans="1:18">
      <c r="B43" s="13"/>
      <c r="C43" s="13"/>
      <c r="D43" s="13"/>
      <c r="E43" s="37"/>
      <c r="F43" s="38"/>
      <c r="H43" s="45" t="s">
        <v>207</v>
      </c>
      <c r="I43" s="24"/>
      <c r="J43" s="24"/>
      <c r="L43" s="35"/>
      <c r="M43" s="36"/>
    </row>
    <row r="44" spans="1:18">
      <c r="A44" s="39"/>
      <c r="B44" s="46" t="s">
        <v>96</v>
      </c>
      <c r="D44" s="39"/>
      <c r="E44" s="39"/>
      <c r="F44" s="39"/>
      <c r="H44" s="46" t="s">
        <v>97</v>
      </c>
      <c r="I44" s="39"/>
      <c r="J44" s="39"/>
    </row>
    <row r="45" spans="1:18">
      <c r="A45" s="39"/>
      <c r="B45" s="40"/>
      <c r="D45" s="40"/>
      <c r="E45" s="39"/>
      <c r="F45" s="39"/>
      <c r="H45" s="26"/>
      <c r="I45" s="39"/>
    </row>
    <row r="46" spans="1:18">
      <c r="H46" s="26"/>
    </row>
    <row r="47" spans="1:18">
      <c r="H47" s="26"/>
    </row>
    <row r="48" spans="1:18">
      <c r="A48" s="41"/>
      <c r="B48" s="46" t="s">
        <v>81</v>
      </c>
      <c r="D48" s="39"/>
      <c r="E48" s="39"/>
      <c r="H48" s="46" t="s">
        <v>81</v>
      </c>
      <c r="I48" s="39"/>
      <c r="J48" s="39"/>
    </row>
    <row r="49" spans="1:10">
      <c r="A49" s="41"/>
      <c r="B49" s="41"/>
    </row>
    <row r="50" spans="1:10">
      <c r="A50" s="41"/>
      <c r="B50" s="41"/>
      <c r="H50" s="42"/>
      <c r="I50" s="42"/>
      <c r="J50" s="42"/>
    </row>
  </sheetData>
  <mergeCells count="9">
    <mergeCell ref="C14:C15"/>
    <mergeCell ref="I14:I15"/>
    <mergeCell ref="J14:K14"/>
    <mergeCell ref="A3:B3"/>
    <mergeCell ref="A5:D5"/>
    <mergeCell ref="A14:A15"/>
    <mergeCell ref="B14:B15"/>
    <mergeCell ref="D14:D15"/>
    <mergeCell ref="E14:H14"/>
  </mergeCells>
  <pageMargins left="0.5" right="0.2" top="0.5" bottom="0.2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workbookViewId="0">
      <selection activeCell="B11" sqref="B11"/>
    </sheetView>
  </sheetViews>
  <sheetFormatPr defaultRowHeight="14.25"/>
  <cols>
    <col min="1" max="1" width="22.5" customWidth="1"/>
    <col min="2" max="2" width="16.75" customWidth="1"/>
  </cols>
  <sheetData>
    <row r="1" spans="1:2" ht="25.5" customHeight="1" thickTop="1" thickBot="1">
      <c r="A1" s="146" t="s">
        <v>230</v>
      </c>
      <c r="B1" s="147"/>
    </row>
    <row r="2" spans="1:2" ht="15.75" thickTop="1" thickBot="1">
      <c r="A2" s="97" t="s">
        <v>231</v>
      </c>
      <c r="B2" s="98" t="s">
        <v>232</v>
      </c>
    </row>
    <row r="3" spans="1:2" ht="39.75" thickTop="1" thickBot="1">
      <c r="A3" s="97" t="s">
        <v>233</v>
      </c>
      <c r="B3" s="98" t="s">
        <v>234</v>
      </c>
    </row>
    <row r="4" spans="1:2" ht="15.75" thickTop="1" thickBot="1">
      <c r="A4" s="97" t="s">
        <v>235</v>
      </c>
      <c r="B4" s="98" t="s">
        <v>236</v>
      </c>
    </row>
    <row r="5" spans="1:2" ht="15.75" thickTop="1" thickBot="1">
      <c r="A5" s="97" t="s">
        <v>237</v>
      </c>
      <c r="B5" s="98" t="s">
        <v>238</v>
      </c>
    </row>
    <row r="6" spans="1:2" ht="15.75" thickTop="1" thickBot="1">
      <c r="A6" s="97" t="s">
        <v>239</v>
      </c>
      <c r="B6" s="98" t="s">
        <v>240</v>
      </c>
    </row>
    <row r="7" spans="1:2" ht="15" thickTop="1"/>
  </sheetData>
  <mergeCells count="1">
    <mergeCell ref="A1:B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8</vt:i4>
      </vt:variant>
    </vt:vector>
  </HeadingPairs>
  <TitlesOfParts>
    <vt:vector size="8" baseType="lpstr">
      <vt:lpstr>Tính VT Han</vt:lpstr>
      <vt:lpstr>Tinh VT Nguoi</vt:lpstr>
      <vt:lpstr>Tinh VT N-H</vt:lpstr>
      <vt:lpstr>VT NL</vt:lpstr>
      <vt:lpstr>VT Oto</vt:lpstr>
      <vt:lpstr>VT CK</vt:lpstr>
      <vt:lpstr>De Nghi</vt:lpstr>
      <vt:lpstr>KL Rieng Thep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VOSTRO 14-5480</cp:lastModifiedBy>
  <cp:lastPrinted>2015-07-28T02:05:20Z</cp:lastPrinted>
  <dcterms:created xsi:type="dcterms:W3CDTF">2007-11-01T03:36:35Z</dcterms:created>
  <dcterms:modified xsi:type="dcterms:W3CDTF">2016-03-15T19:05:16Z</dcterms:modified>
</cp:coreProperties>
</file>